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40" windowWidth="14400" windowHeight="8205" tabRatio="641" firstSheet="1" activeTab="12"/>
  </bookViews>
  <sheets>
    <sheet name="Régional Ligne 2011" sheetId="1" r:id="rId1"/>
    <sheet name="F13-14" sheetId="2" r:id="rId2"/>
    <sheet name="M13-14" sheetId="3" r:id="rId3"/>
    <sheet name="M15-16" sheetId="4" r:id="rId4"/>
    <sheet name="F17-29" sheetId="5" r:id="rId5"/>
    <sheet name="F30-39" sheetId="6" r:id="rId6"/>
    <sheet name="F40+" sheetId="7" r:id="rId7"/>
    <sheet name="M50+" sheetId="8" r:id="rId8"/>
    <sheet name="M17-19" sheetId="9" r:id="rId9"/>
    <sheet name="M20-29" sheetId="10" r:id="rId10"/>
    <sheet name="M30-39" sheetId="11" r:id="rId11"/>
    <sheet name="M40-49" sheetId="12" r:id="rId12"/>
    <sheet name="Engagés" sheetId="13" r:id="rId13"/>
  </sheets>
  <definedNames>
    <definedName name="AF_1729">'Engagés'!$A$23:$G$25</definedName>
    <definedName name="AF_3039">'Engagés'!$A$28:$G$29</definedName>
    <definedName name="AF_40">'Engagés'!$A$32:$G$34</definedName>
    <definedName name="AF_Scratch">'Engagés'!$A$23:$G$34</definedName>
    <definedName name="AM_1719">'Engagés'!$A$212:$G$219</definedName>
    <definedName name="AM_2029">'Engagés'!$A$180:$G$209</definedName>
    <definedName name="AM_3039">'Engagés'!$A$149:$G$177</definedName>
    <definedName name="AM_4049">'Engagés'!$A$91:$G$146</definedName>
    <definedName name="AM_50">'Engagés'!$A$37:$G$88</definedName>
    <definedName name="_xlnm.Print_Titles" localSheetId="1">'F13-14'!$6:$6</definedName>
    <definedName name="_xlnm.Print_Titles" localSheetId="4">'F17-29'!$6:$6</definedName>
    <definedName name="_xlnm.Print_Titles" localSheetId="5">'F30-39'!$6:$6</definedName>
    <definedName name="_xlnm.Print_Titles" localSheetId="6">'F40+'!$6:$6</definedName>
    <definedName name="_xlnm.Print_Titles" localSheetId="2">'M13-14'!$6:$6</definedName>
    <definedName name="_xlnm.Print_Titles" localSheetId="3">'M15-16'!$6:$6</definedName>
    <definedName name="_xlnm.Print_Titles" localSheetId="8">'M17-19'!$6:$6</definedName>
    <definedName name="_xlnm.Print_Titles" localSheetId="9">'M20-29'!$6:$6</definedName>
    <definedName name="_xlnm.Print_Titles" localSheetId="10">'M30-39'!$6:$6</definedName>
    <definedName name="_xlnm.Print_Titles" localSheetId="11">'M40-49'!$1:$6</definedName>
    <definedName name="_xlnm.Print_Titles" localSheetId="7">'M50+'!$1:$6</definedName>
    <definedName name="JF_1314">'Engagés'!$A$7:$G$8</definedName>
    <definedName name="JM_1314">'Engagés'!$A$11:$G$12</definedName>
    <definedName name="JM_1516">'Engagés'!$A$15:$G$20</definedName>
    <definedName name="_xlnm.Print_Titles" localSheetId="12">'Engagés'!$1:$14</definedName>
    <definedName name="_xlnm.Print_Titles" localSheetId="1">'F13-14'!$1:$6</definedName>
    <definedName name="_xlnm.Print_Titles" localSheetId="4">'F17-29'!$1:$6</definedName>
    <definedName name="_xlnm.Print_Titles" localSheetId="5">'F30-39'!$1:$6</definedName>
    <definedName name="_xlnm.Print_Titles" localSheetId="6">'F40+'!$1:$6</definedName>
    <definedName name="_xlnm.Print_Titles" localSheetId="2">'M13-14'!$1:$6</definedName>
    <definedName name="_xlnm.Print_Titles" localSheetId="3">'M15-16'!$1:$6</definedName>
    <definedName name="_xlnm.Print_Titles" localSheetId="8">'M17-19'!$1:$6</definedName>
    <definedName name="_xlnm.Print_Titles" localSheetId="9">'M20-29'!$1:$6</definedName>
    <definedName name="_xlnm.Print_Titles" localSheetId="10">'M30-39'!$1:$6</definedName>
    <definedName name="_xlnm.Print_Titles" localSheetId="11">'M40-49'!$1:$6</definedName>
    <definedName name="_xlnm.Print_Titles" localSheetId="7">'M50+'!$1:$6</definedName>
    <definedName name="_xlnm.Print_Area" localSheetId="12">'Engagés'!$A$1:$G$218</definedName>
    <definedName name="_xlnm.Print_Area" localSheetId="0">'Régional Ligne 2011'!$A$1:$I$49</definedName>
  </definedNames>
  <calcPr fullCalcOnLoad="1"/>
</workbook>
</file>

<file path=xl/sharedStrings.xml><?xml version="1.0" encoding="utf-8"?>
<sst xmlns="http://schemas.openxmlformats.org/spreadsheetml/2006/main" count="1083" uniqueCount="466">
  <si>
    <t>Rang</t>
  </si>
  <si>
    <t>Club</t>
  </si>
  <si>
    <t>Dépt</t>
  </si>
  <si>
    <t>Dos</t>
  </si>
  <si>
    <t>NOM Prénom</t>
  </si>
  <si>
    <t>Jeune Masculin 13/14 ans</t>
  </si>
  <si>
    <t>Nb de participants :</t>
  </si>
  <si>
    <t>Ecart</t>
  </si>
  <si>
    <t>Jeune Masculin 15/16 ans</t>
  </si>
  <si>
    <t>Adulte Masculin 30/39 ans</t>
  </si>
  <si>
    <t>Adulte Masculin 40/49 ans</t>
  </si>
  <si>
    <t>Adulte Masculin 50 ans et +</t>
  </si>
  <si>
    <t>Jeune Féminin 13/14 ans</t>
  </si>
  <si>
    <t>Nb de participantes :</t>
  </si>
  <si>
    <t>Jeune Féminin 15/16 ans</t>
  </si>
  <si>
    <t>Adulte Féminin 17/29 ans</t>
  </si>
  <si>
    <t>Adulte Féminin 30/39 ans</t>
  </si>
  <si>
    <t>Adulte Féminin 40 ans et +</t>
  </si>
  <si>
    <r>
      <t>Date</t>
    </r>
    <r>
      <rPr>
        <b/>
        <sz val="9"/>
        <rFont val="Arial"/>
        <family val="2"/>
      </rPr>
      <t xml:space="preserve"> :</t>
    </r>
  </si>
  <si>
    <t>Adulte Féminin 40 ans et  +</t>
  </si>
  <si>
    <t>les   ,  km en  H  '  " (moy :   ,    km/h)</t>
  </si>
  <si>
    <t>RUBERTI Mireille</t>
  </si>
  <si>
    <t>U.C. Culoz-Belley</t>
  </si>
  <si>
    <t>PERCHERANCIER Corentin</t>
  </si>
  <si>
    <t>Bourg A.C.</t>
  </si>
  <si>
    <t>MONOT Clément</t>
  </si>
  <si>
    <t>C.C. Replonges</t>
  </si>
  <si>
    <t>A.C. Francheleins</t>
  </si>
  <si>
    <t>R.S. Meximieux</t>
  </si>
  <si>
    <t>CARVALHO Alexis</t>
  </si>
  <si>
    <t>MONTARD Gérard</t>
  </si>
  <si>
    <t>V.C. Druillat</t>
  </si>
  <si>
    <t>Team des Dombes</t>
  </si>
  <si>
    <t>QUIVET Alain</t>
  </si>
  <si>
    <t>V.L. Feillens</t>
  </si>
  <si>
    <t>LALAU Didier</t>
  </si>
  <si>
    <t>BROSSELIN Michel</t>
  </si>
  <si>
    <t>LAGRANGE Jean-Marc</t>
  </si>
  <si>
    <t>DAGALLIER François</t>
  </si>
  <si>
    <t>A.C. St-Jean-le-Vieux</t>
  </si>
  <si>
    <t>C.C. Lagnieu</t>
  </si>
  <si>
    <t>HENRY Christophe</t>
  </si>
  <si>
    <t>BRUN Gabriel</t>
  </si>
  <si>
    <t>Viriat Team</t>
  </si>
  <si>
    <t>DELEERSNYDER Arnaud</t>
  </si>
  <si>
    <t>GERMAIN Alexandre</t>
  </si>
  <si>
    <t>DUBOIS Romain</t>
  </si>
  <si>
    <t>JANIN Sébastien</t>
  </si>
  <si>
    <t>THEVENIN Pascal</t>
  </si>
  <si>
    <t>ROSSI Jean-Pierre</t>
  </si>
  <si>
    <t>PAUL Jean-Philippe</t>
  </si>
  <si>
    <t>LALAU Julien</t>
  </si>
  <si>
    <t>VANDAMME Christian</t>
  </si>
  <si>
    <t>RIGAUDIER Alexis</t>
  </si>
  <si>
    <t>FORLINI Bruno</t>
  </si>
  <si>
    <t>NETO Antonio</t>
  </si>
  <si>
    <t>CARPENTIER Patrick</t>
  </si>
  <si>
    <t>CURT Patrice</t>
  </si>
  <si>
    <t>DUPRAS Dominique</t>
  </si>
  <si>
    <t>CHIRAT Gilbert</t>
  </si>
  <si>
    <t>GOY Alain</t>
  </si>
  <si>
    <t>BARTHELEMY Jacques</t>
  </si>
  <si>
    <t>ACTIS Gérard</t>
  </si>
  <si>
    <t>MENIER Maurice</t>
  </si>
  <si>
    <t>LASSARA Alain</t>
  </si>
  <si>
    <t>WEBER Pascal</t>
  </si>
  <si>
    <t>ZARB Edmond</t>
  </si>
  <si>
    <t>RAULT Michel</t>
  </si>
  <si>
    <t>RUBERTI Christian</t>
  </si>
  <si>
    <t>RADIX Christian</t>
  </si>
  <si>
    <t>BOINON Sylvain</t>
  </si>
  <si>
    <t>BOQUILLOD Pascal</t>
  </si>
  <si>
    <t>CATTIN Alexandre</t>
  </si>
  <si>
    <t>BORNEAT Patrick</t>
  </si>
  <si>
    <t>BRENANS Emmanuel</t>
  </si>
  <si>
    <t>VICENTE David</t>
  </si>
  <si>
    <t>CHANEL Gilles</t>
  </si>
  <si>
    <t>HARTER Emmanuel</t>
  </si>
  <si>
    <t>MAZUY Sébastien</t>
  </si>
  <si>
    <t>Adulte Masculin 17/19 ans</t>
  </si>
  <si>
    <t>Adulte Masculin 20/29 ans</t>
  </si>
  <si>
    <t>Catégorie</t>
  </si>
  <si>
    <t>N° Licence</t>
  </si>
  <si>
    <t>Date Nais.</t>
  </si>
  <si>
    <t>71310513</t>
  </si>
  <si>
    <t>71301969</t>
  </si>
  <si>
    <t>71307335</t>
  </si>
  <si>
    <t>03016341</t>
  </si>
  <si>
    <t>COURTHALIAC Denis</t>
  </si>
  <si>
    <t>71315731</t>
  </si>
  <si>
    <t>57301143</t>
  </si>
  <si>
    <t>St-Denis C.</t>
  </si>
  <si>
    <t>71305756</t>
  </si>
  <si>
    <t>71304314</t>
  </si>
  <si>
    <t>71308075</t>
  </si>
  <si>
    <t>71310722</t>
  </si>
  <si>
    <t>71306672</t>
  </si>
  <si>
    <t>71308899</t>
  </si>
  <si>
    <t>47072259</t>
  </si>
  <si>
    <t>47154498</t>
  </si>
  <si>
    <t>43413477</t>
  </si>
  <si>
    <t>59201040</t>
  </si>
  <si>
    <t>71308925</t>
  </si>
  <si>
    <t>71307126</t>
  </si>
  <si>
    <t>71304172</t>
  </si>
  <si>
    <t>06002979</t>
  </si>
  <si>
    <t>47154857</t>
  </si>
  <si>
    <t>41298261</t>
  </si>
  <si>
    <t>71303798</t>
  </si>
  <si>
    <t>GOUTEBROZE Didier</t>
  </si>
  <si>
    <t>71312233</t>
  </si>
  <si>
    <t>47154778</t>
  </si>
  <si>
    <t>71304751</t>
  </si>
  <si>
    <t>PALARIC Joël</t>
  </si>
  <si>
    <t>V.C. Bellegarde</t>
  </si>
  <si>
    <t>71307314</t>
  </si>
  <si>
    <t>GRAND-CLEMENT Christian</t>
  </si>
  <si>
    <t>71306838</t>
  </si>
  <si>
    <t>59201517</t>
  </si>
  <si>
    <t>20021019</t>
  </si>
  <si>
    <t>03017015</t>
  </si>
  <si>
    <t>20021491</t>
  </si>
  <si>
    <t>03017029</t>
  </si>
  <si>
    <t>71306758</t>
  </si>
  <si>
    <t>C.C. Châtillon</t>
  </si>
  <si>
    <t>71308666</t>
  </si>
  <si>
    <t>71308667</t>
  </si>
  <si>
    <t>71310680</t>
  </si>
  <si>
    <t>71309650</t>
  </si>
  <si>
    <t>71308710</t>
  </si>
  <si>
    <t>71306909</t>
  </si>
  <si>
    <t>CURTELIN Baptiste</t>
  </si>
  <si>
    <t>71312357</t>
  </si>
  <si>
    <t>LHUISSET Jonathan</t>
  </si>
  <si>
    <t>71312649</t>
  </si>
  <si>
    <t>71309784</t>
  </si>
  <si>
    <t>71301277</t>
  </si>
  <si>
    <t>71307919</t>
  </si>
  <si>
    <t>71310507</t>
  </si>
  <si>
    <t>71301774</t>
  </si>
  <si>
    <t>59201314</t>
  </si>
  <si>
    <t>20020105</t>
  </si>
  <si>
    <t>71307486</t>
  </si>
  <si>
    <t>71309388</t>
  </si>
  <si>
    <t>LARDAUD Alexandre</t>
  </si>
  <si>
    <t>71308787</t>
  </si>
  <si>
    <t>VANHORENBECK Michel</t>
  </si>
  <si>
    <t>71312028</t>
  </si>
  <si>
    <t>20001256</t>
  </si>
  <si>
    <t>71307393</t>
  </si>
  <si>
    <t>GAILLARD Pierre-Marc</t>
  </si>
  <si>
    <t>71310629</t>
  </si>
  <si>
    <t>PERRET Christian</t>
  </si>
  <si>
    <t>71312852</t>
  </si>
  <si>
    <t>71306630</t>
  </si>
  <si>
    <t>03016230</t>
  </si>
  <si>
    <t>VALLON Joël</t>
  </si>
  <si>
    <t>71309975</t>
  </si>
  <si>
    <t>Nb d'engagés :</t>
  </si>
  <si>
    <t>Nb d'engagées :</t>
  </si>
  <si>
    <t>Jeune M. 15/16 ans</t>
  </si>
  <si>
    <t>Adulte F. 40 ans et +</t>
  </si>
  <si>
    <t>C.C.S.L. Rive-de-Gier</t>
  </si>
  <si>
    <t>JOIRON Eric</t>
  </si>
  <si>
    <t>Adulte M. 40/49 ans</t>
  </si>
  <si>
    <t>FREMY Thierry</t>
  </si>
  <si>
    <t>71309767</t>
  </si>
  <si>
    <t>Adulte M. 30/39 ans</t>
  </si>
  <si>
    <t>Adulte M. 20/29 ans</t>
  </si>
  <si>
    <t>71305333</t>
  </si>
  <si>
    <t>Adulte M. 17/19 ans</t>
  </si>
  <si>
    <t>GAILLARD Elisa</t>
  </si>
  <si>
    <t>71312184</t>
  </si>
  <si>
    <t>CHAMPIONNAT REGIONAL 2011
LIGNE</t>
  </si>
  <si>
    <t>CHAMPFROMIER (Ufolep 01)</t>
  </si>
  <si>
    <t>Année Nais.</t>
  </si>
  <si>
    <t>Départ à 11H00</t>
  </si>
  <si>
    <t xml:space="preserve">Jeune F. 13/14 ans </t>
  </si>
  <si>
    <t>PINJON Samuel</t>
  </si>
  <si>
    <t>Gillonnay C.C.</t>
  </si>
  <si>
    <t>Jeune M. 13/14 ans</t>
  </si>
  <si>
    <t>93290951</t>
  </si>
  <si>
    <t>ANGOT Simon</t>
  </si>
  <si>
    <t>Fontanil C.</t>
  </si>
  <si>
    <t>93259101</t>
  </si>
  <si>
    <t>MAILLARD Pierre</t>
  </si>
  <si>
    <t>C.S. Val de Saône C.</t>
  </si>
  <si>
    <t>06998814964</t>
  </si>
  <si>
    <t>FERRENT Laure-Anne</t>
  </si>
  <si>
    <t>Adulte F. 17/29 ans</t>
  </si>
  <si>
    <t>932992253</t>
  </si>
  <si>
    <t>DURRAFOURG Axelle</t>
  </si>
  <si>
    <t>S.C.A.L. Echirolles</t>
  </si>
  <si>
    <t>93289405</t>
  </si>
  <si>
    <t>DROLEZ Clara</t>
  </si>
  <si>
    <t>U.C. Thonon</t>
  </si>
  <si>
    <t>Adulte F. 30/39 ans</t>
  </si>
  <si>
    <t>95282332</t>
  </si>
  <si>
    <t>STRIMBERG Valérie</t>
  </si>
  <si>
    <t>V.C. Valrhona</t>
  </si>
  <si>
    <t>96098543</t>
  </si>
  <si>
    <t>Adulte M. 50 ans et +</t>
  </si>
  <si>
    <t>BONHOMME François</t>
  </si>
  <si>
    <t>JARNIAS Dominique</t>
  </si>
  <si>
    <t>A.C. Les Tourrettes</t>
  </si>
  <si>
    <t>65100238</t>
  </si>
  <si>
    <t>MOLLA Patrick</t>
  </si>
  <si>
    <t>V.C. St-Rambert-d'Albon</t>
  </si>
  <si>
    <t>96101736</t>
  </si>
  <si>
    <t>DUPUIS Georges</t>
  </si>
  <si>
    <t>60145812</t>
  </si>
  <si>
    <t>VIDAL Christian</t>
  </si>
  <si>
    <t>C.C. Chatonnay Ste-Anne</t>
  </si>
  <si>
    <t>51210652</t>
  </si>
  <si>
    <t>VINCENDON Louis</t>
  </si>
  <si>
    <t>47326752</t>
  </si>
  <si>
    <t>BOIN Michel</t>
  </si>
  <si>
    <t>E.C. St-Clair-de-la-Tour</t>
  </si>
  <si>
    <t>93257222</t>
  </si>
  <si>
    <t>BAPTIMALE Alain</t>
  </si>
  <si>
    <t>93291095</t>
  </si>
  <si>
    <t>DELPORTE Pierre</t>
  </si>
  <si>
    <t>93280011</t>
  </si>
  <si>
    <t>VIAL Jacques</t>
  </si>
  <si>
    <t>93290013</t>
  </si>
  <si>
    <t>CERESA Jean-François</t>
  </si>
  <si>
    <t>Team Vercors</t>
  </si>
  <si>
    <t>93295882</t>
  </si>
  <si>
    <t>CONTAL Gérard</t>
  </si>
  <si>
    <t>U.C. Rives</t>
  </si>
  <si>
    <t>93251554</t>
  </si>
  <si>
    <t>REINAUDO Christian</t>
  </si>
  <si>
    <t>93254396</t>
  </si>
  <si>
    <t>VALERO Jesus</t>
  </si>
  <si>
    <t>93251643</t>
  </si>
  <si>
    <t>CROSET Didier</t>
  </si>
  <si>
    <t>V.C. Froges Villard-Bonnot</t>
  </si>
  <si>
    <t>93285683</t>
  </si>
  <si>
    <t>COLLATI Michel</t>
  </si>
  <si>
    <t>43326154</t>
  </si>
  <si>
    <t>LAVET Jean-Luc</t>
  </si>
  <si>
    <t>A.C.M.V. Vénissieux</t>
  </si>
  <si>
    <t>55077218</t>
  </si>
  <si>
    <t>BERAUD Richard</t>
  </si>
  <si>
    <t>Cyclo Team 69</t>
  </si>
  <si>
    <t>59096849</t>
  </si>
  <si>
    <t>COLOMBANI Marcel</t>
  </si>
  <si>
    <t>S.C. Manissieux</t>
  </si>
  <si>
    <t>45003511</t>
  </si>
  <si>
    <t>NAVARRO Joël</t>
  </si>
  <si>
    <t>V.C. Décines</t>
  </si>
  <si>
    <t>20047394</t>
  </si>
  <si>
    <t>BERNARD GRANGER Noël</t>
  </si>
  <si>
    <t>C.C. Pringy</t>
  </si>
  <si>
    <t>95278810</t>
  </si>
  <si>
    <t>SIMONOTTI Serge</t>
  </si>
  <si>
    <t>95283389</t>
  </si>
  <si>
    <t>DEHAYE Philippe</t>
  </si>
  <si>
    <t>U.C. Cran-Gevrier</t>
  </si>
  <si>
    <t>65704766</t>
  </si>
  <si>
    <t>DICK Tony</t>
  </si>
  <si>
    <t>65166728</t>
  </si>
  <si>
    <t>TAPPONIER Alain</t>
  </si>
  <si>
    <t>50242988</t>
  </si>
  <si>
    <t>GAGLIARDI Marcel</t>
  </si>
  <si>
    <t>61119247</t>
  </si>
  <si>
    <t>POIRIER Jean-Louis</t>
  </si>
  <si>
    <t>95282334</t>
  </si>
  <si>
    <t>POUPPEVILLE Jacques</t>
  </si>
  <si>
    <t>95285369</t>
  </si>
  <si>
    <t>Départ à 13H30</t>
  </si>
  <si>
    <t>CHATAIN Axel</t>
  </si>
  <si>
    <t>96101740</t>
  </si>
  <si>
    <t>CHENEVRIER Corentin</t>
  </si>
  <si>
    <t>96101494</t>
  </si>
  <si>
    <t>96101741</t>
  </si>
  <si>
    <t>93276218</t>
  </si>
  <si>
    <t>SCHILD Nicolas</t>
  </si>
  <si>
    <t>93295756</t>
  </si>
  <si>
    <t>71312995</t>
  </si>
  <si>
    <t>ALBIZZATI Jérôme</t>
  </si>
  <si>
    <t>71311828</t>
  </si>
  <si>
    <t>ROUGEMONT Quentin</t>
  </si>
  <si>
    <t>71304366</t>
  </si>
  <si>
    <t>BORTHIEWIESZ Jonathan</t>
  </si>
  <si>
    <t>S.J.V.C. Montélimar</t>
  </si>
  <si>
    <t>201404</t>
  </si>
  <si>
    <t>CHALEAT Etienne</t>
  </si>
  <si>
    <t>40160756</t>
  </si>
  <si>
    <t>PLANET Kevin</t>
  </si>
  <si>
    <t>40160753</t>
  </si>
  <si>
    <t>93290337</t>
  </si>
  <si>
    <t>SICARD Alexis</t>
  </si>
  <si>
    <t>93289823</t>
  </si>
  <si>
    <t>MARTINELLI Philippe</t>
  </si>
  <si>
    <t>93289880</t>
  </si>
  <si>
    <t>PARA Damien</t>
  </si>
  <si>
    <t>93279879</t>
  </si>
  <si>
    <t>PELLOUXTYTGAT Romaric</t>
  </si>
  <si>
    <t>93289406</t>
  </si>
  <si>
    <t>93295985</t>
  </si>
  <si>
    <t>CARA Guillaume</t>
  </si>
  <si>
    <t>U.C. Pontcharra</t>
  </si>
  <si>
    <t>93291292</t>
  </si>
  <si>
    <t>RIJAN Anthony</t>
  </si>
  <si>
    <t>93269273</t>
  </si>
  <si>
    <t>COURLET David</t>
  </si>
  <si>
    <t>02217516</t>
  </si>
  <si>
    <t>LIGNEY Florent</t>
  </si>
  <si>
    <t>A.S. Berthelot-Mermoz</t>
  </si>
  <si>
    <t>98803767</t>
  </si>
  <si>
    <t>DIJOLS Hugues</t>
  </si>
  <si>
    <t>V.C. Corbas</t>
  </si>
  <si>
    <t>98810988</t>
  </si>
  <si>
    <t>VIANA Stéphane</t>
  </si>
  <si>
    <t>V.C. Limas</t>
  </si>
  <si>
    <t>20047150</t>
  </si>
  <si>
    <t>BERT Anthony</t>
  </si>
  <si>
    <t>04637912</t>
  </si>
  <si>
    <t>FIARD Romain</t>
  </si>
  <si>
    <t>95283394</t>
  </si>
  <si>
    <t>RENARD Nicolas</t>
  </si>
  <si>
    <t>95283213</t>
  </si>
  <si>
    <t>TISSERAND Jérôme</t>
  </si>
  <si>
    <t>20020542</t>
  </si>
  <si>
    <t>ROSA Christophe</t>
  </si>
  <si>
    <t>71307495</t>
  </si>
  <si>
    <t>WINTRICH Stéphane</t>
  </si>
  <si>
    <t>60010490</t>
  </si>
  <si>
    <t>POISAT Didier</t>
  </si>
  <si>
    <t>La Tronche V.S.</t>
  </si>
  <si>
    <t>93290511</t>
  </si>
  <si>
    <t>LEJEUNE Laurent</t>
  </si>
  <si>
    <t>U.C. Voiron</t>
  </si>
  <si>
    <t>93295781</t>
  </si>
  <si>
    <t>GENTILE Eric</t>
  </si>
  <si>
    <t>93250832</t>
  </si>
  <si>
    <t>93295648</t>
  </si>
  <si>
    <t>DURAND Guillaume</t>
  </si>
  <si>
    <t>65077221</t>
  </si>
  <si>
    <t>20041354</t>
  </si>
  <si>
    <t>COLINMAIRE Fabrice</t>
  </si>
  <si>
    <t>98795484</t>
  </si>
  <si>
    <t>LIBERTO Thomas</t>
  </si>
  <si>
    <t>98795482</t>
  </si>
  <si>
    <t>98790476</t>
  </si>
  <si>
    <t>PIERNOT Damien</t>
  </si>
  <si>
    <t>98815758</t>
  </si>
  <si>
    <t>LALA Régis</t>
  </si>
  <si>
    <t>65557547</t>
  </si>
  <si>
    <t>PERRILLAT Vincent</t>
  </si>
  <si>
    <t>Bonneville A.B.C.</t>
  </si>
  <si>
    <t>95285787</t>
  </si>
  <si>
    <t>MEILHAN Richard</t>
  </si>
  <si>
    <t>95285372</t>
  </si>
  <si>
    <t>PARADIS Jean-Christophe</t>
  </si>
  <si>
    <t>95283598</t>
  </si>
  <si>
    <t>GENTET Pascal</t>
  </si>
  <si>
    <t>59201109</t>
  </si>
  <si>
    <t>LEBOURGEOIS Gilles</t>
  </si>
  <si>
    <t>71312810</t>
  </si>
  <si>
    <t>VIE Thierry</t>
  </si>
  <si>
    <t>71303273</t>
  </si>
  <si>
    <t xml:space="preserve">RUBERTI Roland </t>
  </si>
  <si>
    <t>GILLET Romuald</t>
  </si>
  <si>
    <t>96100630</t>
  </si>
  <si>
    <t>LINQUETTE Bertrand</t>
  </si>
  <si>
    <t>960994</t>
  </si>
  <si>
    <t>IMBERT Hervé</t>
  </si>
  <si>
    <t>60010489</t>
  </si>
  <si>
    <t>PIC Gérard</t>
  </si>
  <si>
    <t>Brezins V.C.B.</t>
  </si>
  <si>
    <t>93251366</t>
  </si>
  <si>
    <t>ESTEVAO Daniel</t>
  </si>
  <si>
    <t>51219921</t>
  </si>
  <si>
    <t>51219509</t>
  </si>
  <si>
    <t>PELISSIER Franck</t>
  </si>
  <si>
    <t>93243958</t>
  </si>
  <si>
    <t>DURY Roland</t>
  </si>
  <si>
    <t>93274459</t>
  </si>
  <si>
    <t>HOFER Didier</t>
  </si>
  <si>
    <t>93257151</t>
  </si>
  <si>
    <t>93264902</t>
  </si>
  <si>
    <t>IOHNER Christophe</t>
  </si>
  <si>
    <t>93251405</t>
  </si>
  <si>
    <t>V.C. Maclas</t>
  </si>
  <si>
    <t>04924356</t>
  </si>
  <si>
    <t>PETITJEAN Philippe</t>
  </si>
  <si>
    <t>A.C. Lyon Vaise</t>
  </si>
  <si>
    <t>20047395</t>
  </si>
  <si>
    <t>DEYRAIL Jean-Luc</t>
  </si>
  <si>
    <t>C.O. Chandieu</t>
  </si>
  <si>
    <t>98812582</t>
  </si>
  <si>
    <t>MARTINIERE Thierry</t>
  </si>
  <si>
    <t>Charly C.T.</t>
  </si>
  <si>
    <t>98790845</t>
  </si>
  <si>
    <t>CHERPIN Jean-Claude</t>
  </si>
  <si>
    <t>59096840</t>
  </si>
  <si>
    <t>MALOTAUX Franck</t>
  </si>
  <si>
    <t>Gleizé C.C.</t>
  </si>
  <si>
    <t>60048126</t>
  </si>
  <si>
    <t>PATAY Jean-Christophe</t>
  </si>
  <si>
    <t>20042317</t>
  </si>
  <si>
    <t>REZZE Alain</t>
  </si>
  <si>
    <t>98791461</t>
  </si>
  <si>
    <t>CUNHA Paul</t>
  </si>
  <si>
    <t>63061768</t>
  </si>
  <si>
    <t>SOLIGNY Franck</t>
  </si>
  <si>
    <t>50004924</t>
  </si>
  <si>
    <t>DAVID Philippe</t>
  </si>
  <si>
    <t>07399971637</t>
  </si>
  <si>
    <t>SAULNIER Jean-Christophe</t>
  </si>
  <si>
    <t>04638528</t>
  </si>
  <si>
    <t>DUCHENE Jérôme</t>
  </si>
  <si>
    <t>63150257</t>
  </si>
  <si>
    <t>LAVOREL Eric</t>
  </si>
  <si>
    <t>95285666</t>
  </si>
  <si>
    <t>MILLION Jean-Marc</t>
  </si>
  <si>
    <t>60155394</t>
  </si>
  <si>
    <t>PAPON Bruno</t>
  </si>
  <si>
    <t>60155396</t>
  </si>
  <si>
    <t>DELFLACHE Philippe</t>
  </si>
  <si>
    <t>40099042</t>
  </si>
  <si>
    <t>04637914</t>
  </si>
  <si>
    <t>MAGNIEN Frédéric</t>
  </si>
  <si>
    <t>65166621</t>
  </si>
  <si>
    <t>DA SILVA Carlos</t>
  </si>
  <si>
    <t>85280108</t>
  </si>
  <si>
    <t>DROLEZ Thierry</t>
  </si>
  <si>
    <t>40099006</t>
  </si>
  <si>
    <t>BIOLLAY Fabrice</t>
  </si>
  <si>
    <t>V.C. La Clusaz</t>
  </si>
  <si>
    <t>45125661</t>
  </si>
  <si>
    <t>ANGOT Loïc</t>
  </si>
  <si>
    <t>BOCQUIER Stéphane</t>
  </si>
  <si>
    <t>MARTINEZ Ange</t>
  </si>
  <si>
    <t>GORIN Frédéric</t>
  </si>
  <si>
    <t>GIRAUD Jérôme</t>
  </si>
  <si>
    <t>MAUBLANC Sylvain</t>
  </si>
  <si>
    <t>ROUQUIER Stéphane</t>
  </si>
  <si>
    <t>MORNET Sébastien</t>
  </si>
  <si>
    <t>BAPTMALE Julien</t>
  </si>
  <si>
    <t>ROUX Thimothé</t>
  </si>
  <si>
    <t>RICAU Charles</t>
  </si>
  <si>
    <t>CERESA Thimothé</t>
  </si>
  <si>
    <t>71310694</t>
  </si>
  <si>
    <t>MARZE Anthony</t>
  </si>
  <si>
    <t>1 tour</t>
  </si>
  <si>
    <t>2 tours</t>
  </si>
  <si>
    <t>3 tours</t>
  </si>
  <si>
    <t>RAMBOURG Alexandre</t>
  </si>
  <si>
    <t>La Motte-Servolex C.</t>
  </si>
  <si>
    <t>CHAMPFROMIER (UFOLEP 01)</t>
  </si>
  <si>
    <t>MANISCALCO Umberto</t>
  </si>
  <si>
    <t>60155393</t>
  </si>
  <si>
    <t>DIDIER Laurent</t>
  </si>
  <si>
    <t>C.C. St Donat</t>
  </si>
  <si>
    <t>51068353</t>
  </si>
  <si>
    <t>UZEL Thierry</t>
  </si>
  <si>
    <t>96098816</t>
  </si>
  <si>
    <t>CARVALHO Auguste</t>
  </si>
  <si>
    <t>R.S. Méximieux</t>
  </si>
  <si>
    <t>43413478</t>
  </si>
  <si>
    <t>NP</t>
  </si>
  <si>
    <t>AB</t>
  </si>
  <si>
    <t>NC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</si>
</sst>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0"/>
    <numFmt numFmtId="166" formatCode="dd\ mmm\ yyyy"/>
    <numFmt numFmtId="167" formatCode="0&quot; engagés&quot;"/>
    <numFmt numFmtId="168" formatCode="[$-40C]dddd\ d\ mmmm\ yyyy"/>
  </numFmts>
  <fonts count="61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color indexed="30"/>
      <name val="Arial"/>
      <family val="2"/>
    </font>
    <font>
      <sz val="10"/>
      <color indexed="9"/>
      <name val="Cambria"/>
      <family val="1"/>
    </font>
    <font>
      <b/>
      <sz val="11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0"/>
      <color indexed="30"/>
      <name val="Arial"/>
      <family val="2"/>
    </font>
    <font>
      <sz val="9"/>
      <color indexed="9"/>
      <name val="Cambria"/>
      <family val="1"/>
    </font>
    <font>
      <b/>
      <sz val="16"/>
      <color indexed="30"/>
      <name val="Arial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b/>
      <sz val="12"/>
      <color indexed="5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Cambria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1">
    <xf numFmtId="0" fontId="0" fillId="0" borderId="0" xfId="0" applyAlignment="1">
      <alignment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9" fillId="33" borderId="11" xfId="0" applyNumberFormat="1" applyFont="1" applyFill="1" applyBorder="1" applyAlignment="1" applyProtection="1">
      <alignment horizontal="right" vertical="center"/>
      <protection locked="0"/>
    </xf>
    <xf numFmtId="0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11" fillId="34" borderId="12" xfId="0" applyFont="1" applyFill="1" applyBorder="1" applyAlignment="1" applyProtection="1">
      <alignment horizontal="left" vertical="center"/>
      <protection locked="0"/>
    </xf>
    <xf numFmtId="165" fontId="11" fillId="34" borderId="12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Border="1" applyAlignment="1" applyProtection="1">
      <alignment horizontal="center" vertical="center"/>
      <protection locked="0"/>
    </xf>
    <xf numFmtId="0" fontId="12" fillId="35" borderId="0" xfId="0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Border="1" applyAlignment="1" applyProtection="1">
      <alignment horizontal="left" vertical="center"/>
      <protection locked="0"/>
    </xf>
    <xf numFmtId="165" fontId="13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Border="1" applyAlignment="1" applyProtection="1">
      <alignment horizontal="left" vertical="center"/>
      <protection locked="0"/>
    </xf>
    <xf numFmtId="0" fontId="13" fillId="34" borderId="0" xfId="0" applyFont="1" applyFill="1" applyBorder="1" applyAlignment="1" applyProtection="1">
      <alignment horizontal="left" vertical="center" wrapText="1"/>
      <protection locked="0"/>
    </xf>
    <xf numFmtId="165" fontId="13" fillId="34" borderId="0" xfId="0" applyNumberFormat="1" applyFont="1" applyFill="1" applyBorder="1" applyAlignment="1" applyProtection="1">
      <alignment horizontal="center" vertical="center"/>
      <protection locked="0"/>
    </xf>
    <xf numFmtId="165" fontId="13" fillId="34" borderId="0" xfId="0" applyNumberFormat="1" applyFont="1" applyFill="1" applyBorder="1" applyAlignment="1" applyProtection="1">
      <alignment horizontal="center" vertical="center" wrapText="1"/>
      <protection locked="0"/>
    </xf>
    <xf numFmtId="45" fontId="11" fillId="34" borderId="12" xfId="0" applyNumberFormat="1" applyFont="1" applyFill="1" applyBorder="1" applyAlignment="1" applyProtection="1">
      <alignment horizontal="center" vertical="center"/>
      <protection locked="0"/>
    </xf>
    <xf numFmtId="45" fontId="13" fillId="35" borderId="0" xfId="0" applyNumberFormat="1" applyFont="1" applyFill="1" applyBorder="1" applyAlignment="1" applyProtection="1">
      <alignment horizontal="center" vertical="center"/>
      <protection locked="0"/>
    </xf>
    <xf numFmtId="45" fontId="13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13" xfId="50" applyFill="1" applyBorder="1">
      <alignment/>
      <protection/>
    </xf>
    <xf numFmtId="0" fontId="0" fillId="35" borderId="11" xfId="50" applyFill="1" applyBorder="1">
      <alignment/>
      <protection/>
    </xf>
    <xf numFmtId="0" fontId="0" fillId="0" borderId="0" xfId="50">
      <alignment/>
      <protection/>
    </xf>
    <xf numFmtId="0" fontId="4" fillId="0" borderId="0" xfId="50" applyFont="1" applyFill="1" applyBorder="1" applyAlignment="1">
      <alignment vertical="center"/>
      <protection/>
    </xf>
    <xf numFmtId="0" fontId="5" fillId="0" borderId="0" xfId="50" applyFont="1" applyFill="1" applyBorder="1" applyAlignment="1">
      <alignment horizontal="right" vertical="center"/>
      <protection/>
    </xf>
    <xf numFmtId="166" fontId="14" fillId="0" borderId="14" xfId="50" applyNumberFormat="1" applyFont="1" applyFill="1" applyBorder="1" applyAlignment="1">
      <alignment horizontal="center" vertical="center"/>
      <protection/>
    </xf>
    <xf numFmtId="0" fontId="3" fillId="0" borderId="15" xfId="50" applyFont="1" applyBorder="1" applyAlignment="1">
      <alignment/>
      <protection/>
    </xf>
    <xf numFmtId="0" fontId="3" fillId="0" borderId="15" xfId="50" applyFont="1" applyBorder="1" applyAlignment="1">
      <alignment horizontal="right"/>
      <protection/>
    </xf>
    <xf numFmtId="0" fontId="3" fillId="0" borderId="0" xfId="50" applyFont="1" applyAlignment="1">
      <alignment horizontal="right"/>
      <protection/>
    </xf>
    <xf numFmtId="0" fontId="9" fillId="0" borderId="16" xfId="50" applyFont="1" applyFill="1" applyBorder="1" applyAlignment="1" applyProtection="1">
      <alignment horizontal="left"/>
      <protection locked="0"/>
    </xf>
    <xf numFmtId="0" fontId="15" fillId="36" borderId="17" xfId="50" applyFont="1" applyFill="1" applyBorder="1" applyAlignment="1" applyProtection="1">
      <alignment horizontal="center"/>
      <protection locked="0"/>
    </xf>
    <xf numFmtId="0" fontId="15" fillId="36" borderId="18" xfId="50" applyFont="1" applyFill="1" applyBorder="1" applyAlignment="1" applyProtection="1">
      <alignment horizontal="left"/>
      <protection locked="0"/>
    </xf>
    <xf numFmtId="0" fontId="15" fillId="0" borderId="16" xfId="50" applyFont="1" applyFill="1" applyBorder="1" applyAlignment="1" applyProtection="1">
      <alignment horizontal="left"/>
      <protection locked="0"/>
    </xf>
    <xf numFmtId="0" fontId="6" fillId="34" borderId="12" xfId="50" applyFont="1" applyFill="1" applyBorder="1" applyAlignment="1" applyProtection="1">
      <alignment horizontal="center" vertical="center"/>
      <protection locked="0"/>
    </xf>
    <xf numFmtId="0" fontId="6" fillId="34" borderId="12" xfId="50" applyFont="1" applyFill="1" applyBorder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left" vertical="center"/>
      <protection locked="0"/>
    </xf>
    <xf numFmtId="0" fontId="8" fillId="35" borderId="0" xfId="50" applyFont="1" applyFill="1" applyBorder="1" applyAlignment="1" applyProtection="1">
      <alignment horizontal="center" vertical="center"/>
      <protection locked="0"/>
    </xf>
    <xf numFmtId="0" fontId="8" fillId="35" borderId="0" xfId="50" applyFont="1" applyFill="1" applyBorder="1" applyAlignment="1" applyProtection="1">
      <alignment horizontal="left" vertical="center"/>
      <protection locked="0"/>
    </xf>
    <xf numFmtId="0" fontId="8" fillId="0" borderId="0" xfId="50" applyFont="1" applyFill="1" applyBorder="1" applyAlignment="1" applyProtection="1">
      <alignment horizontal="left" vertical="center"/>
      <protection locked="0"/>
    </xf>
    <xf numFmtId="0" fontId="8" fillId="34" borderId="0" xfId="50" applyFont="1" applyFill="1" applyBorder="1" applyAlignment="1" applyProtection="1">
      <alignment horizontal="center" vertical="center"/>
      <protection locked="0"/>
    </xf>
    <xf numFmtId="0" fontId="8" fillId="34" borderId="0" xfId="50" applyFont="1" applyFill="1" applyBorder="1" applyAlignment="1" applyProtection="1">
      <alignment horizontal="left" vertical="center"/>
      <protection locked="0"/>
    </xf>
    <xf numFmtId="0" fontId="9" fillId="0" borderId="19" xfId="50" applyFont="1" applyFill="1" applyBorder="1" applyAlignment="1" applyProtection="1">
      <alignment horizontal="left"/>
      <protection locked="0"/>
    </xf>
    <xf numFmtId="0" fontId="15" fillId="0" borderId="19" xfId="50" applyFont="1" applyFill="1" applyBorder="1" applyAlignment="1" applyProtection="1">
      <alignment horizontal="left"/>
      <protection locked="0"/>
    </xf>
    <xf numFmtId="0" fontId="15" fillId="36" borderId="20" xfId="50" applyFont="1" applyFill="1" applyBorder="1" applyAlignment="1" applyProtection="1">
      <alignment horizontal="center"/>
      <protection locked="0"/>
    </xf>
    <xf numFmtId="165" fontId="7" fillId="34" borderId="12" xfId="50" applyNumberFormat="1" applyFont="1" applyFill="1" applyBorder="1" applyAlignment="1" applyProtection="1">
      <alignment horizontal="center" vertical="center"/>
      <protection locked="0"/>
    </xf>
    <xf numFmtId="165" fontId="3" fillId="35" borderId="0" xfId="50" applyNumberFormat="1" applyFont="1" applyFill="1" applyBorder="1" applyAlignment="1" applyProtection="1">
      <alignment horizontal="center" vertical="center"/>
      <protection locked="0"/>
    </xf>
    <xf numFmtId="165" fontId="3" fillId="34" borderId="0" xfId="50" applyNumberFormat="1" applyFont="1" applyFill="1" applyBorder="1" applyAlignment="1" applyProtection="1">
      <alignment horizontal="center" vertical="center"/>
      <protection locked="0"/>
    </xf>
    <xf numFmtId="0" fontId="13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4" borderId="0" xfId="0" applyNumberFormat="1" applyFont="1" applyFill="1" applyBorder="1" applyAlignment="1" applyProtection="1">
      <alignment horizontal="center" vertical="center"/>
      <protection locked="0"/>
    </xf>
    <xf numFmtId="0" fontId="13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0" xfId="0" applyNumberFormat="1" applyFont="1" applyFill="1" applyBorder="1" applyAlignment="1" applyProtection="1">
      <alignment horizontal="center" vertical="center"/>
      <protection locked="0"/>
    </xf>
    <xf numFmtId="49" fontId="13" fillId="3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165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0" xfId="0" applyFont="1" applyFill="1" applyBorder="1" applyAlignment="1" applyProtection="1">
      <alignment horizontal="left" vertical="center" wrapText="1"/>
      <protection locked="0"/>
    </xf>
    <xf numFmtId="165" fontId="1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10" xfId="50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13" fillId="34" borderId="12" xfId="0" applyFont="1" applyFill="1" applyBorder="1" applyAlignment="1" applyProtection="1">
      <alignment horizontal="left" vertical="center"/>
      <protection locked="0"/>
    </xf>
    <xf numFmtId="165" fontId="13" fillId="34" borderId="12" xfId="0" applyNumberFormat="1" applyFont="1" applyFill="1" applyBorder="1" applyAlignment="1" applyProtection="1">
      <alignment horizontal="center" vertical="center"/>
      <protection locked="0"/>
    </xf>
    <xf numFmtId="0" fontId="13" fillId="34" borderId="12" xfId="0" applyNumberFormat="1" applyFont="1" applyFill="1" applyBorder="1" applyAlignment="1" applyProtection="1">
      <alignment horizontal="center" vertical="center"/>
      <protection locked="0"/>
    </xf>
    <xf numFmtId="49" fontId="13" fillId="34" borderId="12" xfId="0" applyNumberFormat="1" applyFont="1" applyFill="1" applyBorder="1" applyAlignment="1" applyProtection="1">
      <alignment horizontal="center" vertical="center"/>
      <protection locked="0"/>
    </xf>
    <xf numFmtId="0" fontId="17" fillId="34" borderId="12" xfId="0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 applyProtection="1">
      <alignment horizontal="center" vertical="center"/>
      <protection locked="0"/>
    </xf>
    <xf numFmtId="164" fontId="21" fillId="0" borderId="0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0" fillId="36" borderId="17" xfId="0" applyFont="1" applyFill="1" applyBorder="1" applyAlignment="1" applyProtection="1">
      <alignment horizontal="center" vertical="center"/>
      <protection locked="0"/>
    </xf>
    <xf numFmtId="0" fontId="10" fillId="36" borderId="18" xfId="0" applyFont="1" applyFill="1" applyBorder="1" applyAlignment="1" applyProtection="1">
      <alignment horizontal="left" vertical="center"/>
      <protection locked="0"/>
    </xf>
    <xf numFmtId="0" fontId="10" fillId="36" borderId="18" xfId="0" applyFont="1" applyFill="1" applyBorder="1" applyAlignment="1" applyProtection="1">
      <alignment horizontal="center" vertical="center"/>
      <protection locked="0"/>
    </xf>
    <xf numFmtId="0" fontId="10" fillId="36" borderId="2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6" fillId="36" borderId="17" xfId="0" applyFont="1" applyFill="1" applyBorder="1" applyAlignment="1" applyProtection="1">
      <alignment horizontal="center" vertical="center"/>
      <protection locked="0"/>
    </xf>
    <xf numFmtId="0" fontId="26" fillId="36" borderId="18" xfId="0" applyFont="1" applyFill="1" applyBorder="1" applyAlignment="1" applyProtection="1">
      <alignment horizontal="center" vertical="center"/>
      <protection locked="0"/>
    </xf>
    <xf numFmtId="0" fontId="26" fillId="36" borderId="18" xfId="0" applyFont="1" applyFill="1" applyBorder="1" applyAlignment="1" applyProtection="1">
      <alignment horizontal="left" vertical="center"/>
      <protection locked="0"/>
    </xf>
    <xf numFmtId="0" fontId="26" fillId="36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18" fillId="33" borderId="13" xfId="50" applyFont="1" applyFill="1" applyBorder="1" applyAlignment="1" applyProtection="1">
      <alignment horizontal="center"/>
      <protection locked="0"/>
    </xf>
    <xf numFmtId="0" fontId="18" fillId="33" borderId="11" xfId="50" applyFont="1" applyFill="1" applyBorder="1" applyAlignment="1" applyProtection="1">
      <alignment horizontal="center"/>
      <protection locked="0"/>
    </xf>
    <xf numFmtId="0" fontId="18" fillId="33" borderId="10" xfId="50" applyFont="1" applyFill="1" applyBorder="1" applyAlignment="1" applyProtection="1">
      <alignment horizontal="center"/>
      <protection locked="0"/>
    </xf>
    <xf numFmtId="0" fontId="16" fillId="35" borderId="11" xfId="50" applyFont="1" applyFill="1" applyBorder="1" applyAlignment="1">
      <alignment horizontal="center" vertical="center" wrapText="1"/>
      <protection/>
    </xf>
    <xf numFmtId="0" fontId="14" fillId="0" borderId="13" xfId="50" applyFont="1" applyFill="1" applyBorder="1" applyAlignment="1">
      <alignment horizontal="center" vertical="center"/>
      <protection/>
    </xf>
    <xf numFmtId="0" fontId="14" fillId="0" borderId="11" xfId="50" applyFont="1" applyFill="1" applyBorder="1" applyAlignment="1">
      <alignment horizontal="center" vertical="center"/>
      <protection/>
    </xf>
    <xf numFmtId="0" fontId="14" fillId="0" borderId="10" xfId="50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right" vertical="center"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7"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indexed="30"/>
      </font>
    </dxf>
    <dxf>
      <font>
        <color indexed="23"/>
      </font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indexed="10"/>
      </font>
      <fill>
        <patternFill>
          <bgColor indexed="43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FF0000"/>
      </font>
      <fill>
        <patternFill>
          <bgColor rgb="FFFFFF99"/>
        </patternFill>
      </fill>
    </dxf>
    <dxf>
      <font>
        <color rgb="FF0070C0"/>
      </font>
    </dxf>
    <dxf>
      <font>
        <color theme="0" tint="-0.4999699890613556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1</xdr:col>
      <xdr:colOff>1619250</xdr:colOff>
      <xdr:row>0</xdr:row>
      <xdr:rowOff>552450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0</xdr:row>
      <xdr:rowOff>238125</xdr:rowOff>
    </xdr:from>
    <xdr:to>
      <xdr:col>8</xdr:col>
      <xdr:colOff>533400</xdr:colOff>
      <xdr:row>0</xdr:row>
      <xdr:rowOff>476250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1381125</xdr:colOff>
      <xdr:row>0</xdr:row>
      <xdr:rowOff>542925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238125</xdr:rowOff>
    </xdr:from>
    <xdr:to>
      <xdr:col>6</xdr:col>
      <xdr:colOff>723900</xdr:colOff>
      <xdr:row>0</xdr:row>
      <xdr:rowOff>476250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238125</xdr:rowOff>
    </xdr:from>
    <xdr:to>
      <xdr:col>5</xdr:col>
      <xdr:colOff>676275</xdr:colOff>
      <xdr:row>0</xdr:row>
      <xdr:rowOff>476250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81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904875</xdr:colOff>
      <xdr:row>0</xdr:row>
      <xdr:rowOff>542925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4">
      <selection activeCell="B17" sqref="B17"/>
    </sheetView>
  </sheetViews>
  <sheetFormatPr defaultColWidth="11.421875" defaultRowHeight="12.75"/>
  <cols>
    <col min="1" max="1" width="4.7109375" style="23" customWidth="1"/>
    <col min="2" max="2" width="25.7109375" style="23" customWidth="1"/>
    <col min="3" max="3" width="18.7109375" style="23" customWidth="1"/>
    <col min="4" max="4" width="8.7109375" style="23" customWidth="1"/>
    <col min="5" max="6" width="4.7109375" style="23" customWidth="1"/>
    <col min="7" max="7" width="25.7109375" style="23" customWidth="1"/>
    <col min="8" max="8" width="18.7109375" style="23" customWidth="1"/>
    <col min="9" max="9" width="8.7109375" style="23" customWidth="1"/>
    <col min="10" max="16384" width="11.421875" style="23" customWidth="1"/>
  </cols>
  <sheetData>
    <row r="1" spans="1:9" ht="49.5" customHeight="1">
      <c r="A1" s="21"/>
      <c r="B1" s="22"/>
      <c r="C1" s="96" t="s">
        <v>173</v>
      </c>
      <c r="D1" s="96"/>
      <c r="E1" s="96"/>
      <c r="F1" s="96"/>
      <c r="G1" s="96"/>
      <c r="H1" s="96"/>
      <c r="I1" s="64"/>
    </row>
    <row r="2" spans="1:9" ht="19.5" customHeight="1">
      <c r="A2"/>
      <c r="B2"/>
      <c r="C2"/>
      <c r="D2"/>
      <c r="E2"/>
      <c r="F2"/>
      <c r="G2"/>
      <c r="H2"/>
      <c r="I2"/>
    </row>
    <row r="3" spans="1:8" ht="19.5" customHeight="1">
      <c r="A3" s="24"/>
      <c r="B3" s="97" t="s">
        <v>174</v>
      </c>
      <c r="C3" s="98"/>
      <c r="D3" s="98"/>
      <c r="E3" s="98"/>
      <c r="F3" s="99"/>
      <c r="G3" s="25" t="s">
        <v>18</v>
      </c>
      <c r="H3" s="26">
        <v>40699</v>
      </c>
    </row>
    <row r="4" spans="1:9" ht="27" customHeight="1">
      <c r="A4" s="27"/>
      <c r="B4" s="27"/>
      <c r="C4" s="27"/>
      <c r="D4" s="28"/>
      <c r="E4" s="29"/>
      <c r="F4" s="27"/>
      <c r="G4" s="27"/>
      <c r="H4" s="27"/>
      <c r="I4" s="28"/>
    </row>
    <row r="5" spans="1:9" ht="19.5" customHeight="1">
      <c r="A5" s="93" t="s">
        <v>80</v>
      </c>
      <c r="B5" s="94"/>
      <c r="C5" s="94"/>
      <c r="D5" s="95"/>
      <c r="E5" s="30"/>
      <c r="F5" s="93" t="s">
        <v>9</v>
      </c>
      <c r="G5" s="94"/>
      <c r="H5" s="94"/>
      <c r="I5" s="95"/>
    </row>
    <row r="6" spans="1:9" ht="16.5" customHeight="1" thickBot="1">
      <c r="A6" s="31" t="s">
        <v>0</v>
      </c>
      <c r="B6" s="32" t="s">
        <v>4</v>
      </c>
      <c r="C6" s="32" t="s">
        <v>1</v>
      </c>
      <c r="D6" s="44" t="s">
        <v>2</v>
      </c>
      <c r="E6" s="33"/>
      <c r="F6" s="31" t="s">
        <v>0</v>
      </c>
      <c r="G6" s="32" t="s">
        <v>4</v>
      </c>
      <c r="H6" s="32" t="s">
        <v>1</v>
      </c>
      <c r="I6" s="44" t="s">
        <v>2</v>
      </c>
    </row>
    <row r="7" spans="1:9" ht="15.75" customHeight="1">
      <c r="A7" s="34">
        <f>'M20-29'!A7</f>
        <v>1</v>
      </c>
      <c r="B7" s="35" t="str">
        <f>'M20-29'!C7</f>
        <v>ALBIZZATI Jérôme</v>
      </c>
      <c r="C7" s="35" t="str">
        <f>'M20-29'!D7</f>
        <v>R.S. Meximieux</v>
      </c>
      <c r="D7" s="45">
        <f>'M20-29'!E7</f>
        <v>1</v>
      </c>
      <c r="E7" s="36"/>
      <c r="F7" s="34">
        <f>'M30-39'!A7</f>
        <v>1</v>
      </c>
      <c r="G7" s="35" t="str">
        <f>'M30-39'!C7</f>
        <v>GIRAUD Jérôme</v>
      </c>
      <c r="H7" s="35" t="str">
        <f>'M30-39'!D7</f>
        <v>V.C. Froges Villard-Bonnot</v>
      </c>
      <c r="I7" s="45">
        <f>'M30-39'!E7</f>
        <v>38</v>
      </c>
    </row>
    <row r="8" spans="1:9" ht="15.75" customHeight="1">
      <c r="A8" s="37">
        <f>'M20-29'!A8</f>
        <v>2</v>
      </c>
      <c r="B8" s="38" t="str">
        <f>'M20-29'!C8</f>
        <v>DUBOIS Romain</v>
      </c>
      <c r="C8" s="38" t="str">
        <f>'M20-29'!D8</f>
        <v>Bourg A.C.</v>
      </c>
      <c r="D8" s="46">
        <f>'M20-29'!E8</f>
        <v>1</v>
      </c>
      <c r="E8" s="39"/>
      <c r="F8" s="37">
        <f>'M30-39'!A8</f>
        <v>2</v>
      </c>
      <c r="G8" s="38" t="str">
        <f>'M30-39'!C8</f>
        <v>COURTHALIAC Denis</v>
      </c>
      <c r="H8" s="38" t="str">
        <f>'M30-39'!D8</f>
        <v>C.C. Lagnieu</v>
      </c>
      <c r="I8" s="46">
        <f>'M30-39'!E8</f>
        <v>1</v>
      </c>
    </row>
    <row r="9" spans="1:9" ht="15.75" customHeight="1">
      <c r="A9" s="40">
        <f>'M20-29'!A9</f>
        <v>3</v>
      </c>
      <c r="B9" s="41" t="str">
        <f>'M20-29'!C9</f>
        <v>COURLET David</v>
      </c>
      <c r="C9" s="41" t="str">
        <f>'M20-29'!D9</f>
        <v>A.C.M.V. Vénissieux</v>
      </c>
      <c r="D9" s="47">
        <f>'M20-29'!E9</f>
        <v>69</v>
      </c>
      <c r="E9" s="39"/>
      <c r="F9" s="40">
        <f>'M30-39'!A9</f>
        <v>3</v>
      </c>
      <c r="G9" s="41" t="str">
        <f>'M30-39'!C9</f>
        <v>LIBERTO Thomas</v>
      </c>
      <c r="H9" s="41" t="str">
        <f>'M30-39'!D9</f>
        <v>Cyclo Team 69</v>
      </c>
      <c r="I9" s="47">
        <f>'M30-39'!E9</f>
        <v>69</v>
      </c>
    </row>
    <row r="10" spans="1:9" ht="15.75" customHeight="1">
      <c r="A10" s="37">
        <f>'M20-29'!A10</f>
        <v>4</v>
      </c>
      <c r="B10" s="38" t="str">
        <f>'M20-29'!C10</f>
        <v>CHALEAT Etienne</v>
      </c>
      <c r="C10" s="38" t="str">
        <f>'M20-29'!D10</f>
        <v>V.C. St-Rambert-d'Albon</v>
      </c>
      <c r="D10" s="46">
        <f>'M20-29'!E10</f>
        <v>26</v>
      </c>
      <c r="E10" s="39"/>
      <c r="F10" s="37">
        <f>'M30-39'!A10</f>
        <v>4</v>
      </c>
      <c r="G10" s="38" t="str">
        <f>'M30-39'!C10</f>
        <v>THEVENIN Pascal</v>
      </c>
      <c r="H10" s="38" t="str">
        <f>'M30-39'!D10</f>
        <v>St-Denis C.</v>
      </c>
      <c r="I10" s="46">
        <f>'M30-39'!E10</f>
        <v>1</v>
      </c>
    </row>
    <row r="11" spans="1:9" ht="15.75" customHeight="1">
      <c r="A11" s="40">
        <f>'M20-29'!A11</f>
        <v>5</v>
      </c>
      <c r="B11" s="41" t="str">
        <f>'M20-29'!C11</f>
        <v>RIJAN Anthony</v>
      </c>
      <c r="C11" s="41" t="str">
        <f>'M20-29'!D11</f>
        <v>U.C. Pontcharra</v>
      </c>
      <c r="D11" s="47">
        <f>'M20-29'!E11</f>
        <v>38</v>
      </c>
      <c r="E11" s="39"/>
      <c r="F11" s="40">
        <f>'M30-39'!A11</f>
        <v>5</v>
      </c>
      <c r="G11" s="41" t="str">
        <f>'M30-39'!C11</f>
        <v>PIERNOT Damien</v>
      </c>
      <c r="H11" s="41" t="str">
        <f>'M30-39'!D11</f>
        <v>S.C. Manissieux</v>
      </c>
      <c r="I11" s="47">
        <f>'M30-39'!E11</f>
        <v>69</v>
      </c>
    </row>
    <row r="12" spans="1:9" ht="27" customHeight="1">
      <c r="A12" s="27"/>
      <c r="B12" s="27"/>
      <c r="C12" s="27"/>
      <c r="D12" s="28"/>
      <c r="E12" s="29"/>
      <c r="F12" s="27"/>
      <c r="G12" s="27"/>
      <c r="H12" s="27"/>
      <c r="I12" s="28"/>
    </row>
    <row r="13" spans="1:9" ht="19.5" customHeight="1">
      <c r="A13" s="93" t="s">
        <v>10</v>
      </c>
      <c r="B13" s="94"/>
      <c r="C13" s="94"/>
      <c r="D13" s="95"/>
      <c r="E13" s="30"/>
      <c r="F13" s="93" t="s">
        <v>11</v>
      </c>
      <c r="G13" s="94"/>
      <c r="H13" s="94"/>
      <c r="I13" s="95"/>
    </row>
    <row r="14" spans="1:9" ht="16.5" customHeight="1" thickBot="1">
      <c r="A14" s="31" t="s">
        <v>0</v>
      </c>
      <c r="B14" s="32" t="s">
        <v>4</v>
      </c>
      <c r="C14" s="32" t="s">
        <v>1</v>
      </c>
      <c r="D14" s="44" t="s">
        <v>2</v>
      </c>
      <c r="E14" s="33"/>
      <c r="F14" s="31" t="s">
        <v>0</v>
      </c>
      <c r="G14" s="32" t="s">
        <v>4</v>
      </c>
      <c r="H14" s="32" t="s">
        <v>1</v>
      </c>
      <c r="I14" s="44" t="s">
        <v>2</v>
      </c>
    </row>
    <row r="15" spans="1:9" ht="15.75" customHeight="1">
      <c r="A15" s="34">
        <f>'M40-49'!A7</f>
        <v>1</v>
      </c>
      <c r="B15" s="35" t="str">
        <f>'M40-49'!C7</f>
        <v>RUBERTI Roland </v>
      </c>
      <c r="C15" s="35" t="str">
        <f>'M40-49'!D7</f>
        <v>C.C. Châtillon</v>
      </c>
      <c r="D15" s="45">
        <f>'M40-49'!E7</f>
        <v>1</v>
      </c>
      <c r="E15" s="36"/>
      <c r="F15" s="34">
        <f>'M50+'!A7</f>
        <v>1</v>
      </c>
      <c r="G15" s="35" t="str">
        <f>'M50+'!C7</f>
        <v>BERAUD Richard</v>
      </c>
      <c r="H15" s="35" t="str">
        <f>'M50+'!D7</f>
        <v>Cyclo Team 69</v>
      </c>
      <c r="I15" s="45">
        <f>'M50+'!E7</f>
        <v>69</v>
      </c>
    </row>
    <row r="16" spans="1:9" ht="15.75" customHeight="1">
      <c r="A16" s="37">
        <f>'M40-49'!A8</f>
        <v>2</v>
      </c>
      <c r="B16" s="38" t="str">
        <f>'M40-49'!C8</f>
        <v>SOLIGNY Franck</v>
      </c>
      <c r="C16" s="38" t="str">
        <f>'M40-49'!D8</f>
        <v>V.C. Décines</v>
      </c>
      <c r="D16" s="46">
        <f>'M40-49'!E8</f>
        <v>69</v>
      </c>
      <c r="E16" s="39"/>
      <c r="F16" s="37">
        <f>'M50+'!A8</f>
        <v>2</v>
      </c>
      <c r="G16" s="38" t="str">
        <f>'M50+'!C8</f>
        <v>LALAU Didier</v>
      </c>
      <c r="H16" s="38" t="str">
        <f>'M50+'!D8</f>
        <v>R.S. Meximieux</v>
      </c>
      <c r="I16" s="46">
        <f>'M50+'!E8</f>
        <v>1</v>
      </c>
    </row>
    <row r="17" spans="1:9" ht="15.75" customHeight="1">
      <c r="A17" s="40">
        <f>'M40-49'!A9</f>
        <v>3</v>
      </c>
      <c r="B17" s="41" t="str">
        <f>'M40-49'!C9</f>
        <v>DAGALLIER François</v>
      </c>
      <c r="C17" s="41" t="str">
        <f>'M40-49'!D9</f>
        <v>A.C. St-Jean-le-Vieux</v>
      </c>
      <c r="D17" s="47">
        <f>'M40-49'!E9</f>
        <v>1</v>
      </c>
      <c r="E17" s="39"/>
      <c r="F17" s="40">
        <f>'M50+'!A9</f>
        <v>3</v>
      </c>
      <c r="G17" s="41" t="str">
        <f>'M50+'!C9</f>
        <v>JOIRON Eric</v>
      </c>
      <c r="H17" s="41" t="str">
        <f>'M50+'!D9</f>
        <v>C.C. Lagnieu</v>
      </c>
      <c r="I17" s="47">
        <f>'M50+'!E9</f>
        <v>1</v>
      </c>
    </row>
    <row r="18" spans="1:9" ht="15.75" customHeight="1">
      <c r="A18" s="37">
        <f>'M40-49'!A10</f>
        <v>4</v>
      </c>
      <c r="B18" s="38" t="str">
        <f>'M40-49'!C10</f>
        <v>BRUN Gabriel</v>
      </c>
      <c r="C18" s="38" t="str">
        <f>'M40-49'!D10</f>
        <v>U.C. Culoz-Belley</v>
      </c>
      <c r="D18" s="46">
        <f>'M40-49'!E10</f>
        <v>1</v>
      </c>
      <c r="E18" s="39"/>
      <c r="F18" s="37">
        <f>'M50+'!A10</f>
        <v>4</v>
      </c>
      <c r="G18" s="38" t="str">
        <f>'M50+'!C10</f>
        <v>MOLLA Patrick</v>
      </c>
      <c r="H18" s="38" t="str">
        <f>'M50+'!D10</f>
        <v>V.C. St-Rambert-d'Albon</v>
      </c>
      <c r="I18" s="46">
        <f>'M50+'!E10</f>
        <v>26</v>
      </c>
    </row>
    <row r="19" spans="1:9" ht="15.75" customHeight="1">
      <c r="A19" s="40">
        <f>'M40-49'!A11</f>
        <v>5</v>
      </c>
      <c r="B19" s="41" t="str">
        <f>'M40-49'!C11</f>
        <v>DUCHENE Jérôme</v>
      </c>
      <c r="C19" s="41" t="str">
        <f>'M40-49'!D11</f>
        <v>C.C. Pringy</v>
      </c>
      <c r="D19" s="47">
        <f>'M40-49'!E11</f>
        <v>74</v>
      </c>
      <c r="E19" s="39"/>
      <c r="F19" s="40">
        <f>'M50+'!A11</f>
        <v>5</v>
      </c>
      <c r="G19" s="41" t="str">
        <f>'M50+'!C11</f>
        <v>BERNARD GRANGER Noël</v>
      </c>
      <c r="H19" s="41" t="str">
        <f>'M50+'!D11</f>
        <v>C.C. Pringy</v>
      </c>
      <c r="I19" s="47">
        <f>'M50+'!E11</f>
        <v>74</v>
      </c>
    </row>
    <row r="20" spans="1:5" ht="27" customHeight="1">
      <c r="A20" s="27"/>
      <c r="B20" s="27"/>
      <c r="C20" s="27"/>
      <c r="D20" s="28"/>
      <c r="E20" s="29"/>
    </row>
    <row r="21" spans="1:9" ht="19.5" customHeight="1">
      <c r="A21" s="93" t="s">
        <v>79</v>
      </c>
      <c r="B21" s="94"/>
      <c r="C21" s="94"/>
      <c r="D21" s="95"/>
      <c r="E21" s="42"/>
      <c r="F21" s="65"/>
      <c r="G21"/>
      <c r="H21"/>
      <c r="I21"/>
    </row>
    <row r="22" spans="1:9" ht="16.5" customHeight="1" thickBot="1">
      <c r="A22" s="31" t="s">
        <v>0</v>
      </c>
      <c r="B22" s="32" t="s">
        <v>4</v>
      </c>
      <c r="C22" s="32" t="s">
        <v>1</v>
      </c>
      <c r="D22" s="44" t="s">
        <v>2</v>
      </c>
      <c r="E22" s="43"/>
      <c r="F22" s="65"/>
      <c r="G22"/>
      <c r="H22"/>
      <c r="I22"/>
    </row>
    <row r="23" spans="1:9" ht="15.75" customHeight="1">
      <c r="A23" s="34">
        <f>'M17-19'!A7</f>
        <v>1</v>
      </c>
      <c r="B23" s="35" t="str">
        <f>'M17-19'!C7</f>
        <v>RICAU Charles</v>
      </c>
      <c r="C23" s="35" t="str">
        <f>'M17-19'!D7</f>
        <v>Fontanil C.</v>
      </c>
      <c r="D23" s="45">
        <f>'M17-19'!E7</f>
        <v>38</v>
      </c>
      <c r="E23" s="36"/>
      <c r="F23"/>
      <c r="G23"/>
      <c r="H23"/>
      <c r="I23"/>
    </row>
    <row r="24" spans="1:9" ht="15.75" customHeight="1">
      <c r="A24" s="37">
        <f>'M17-19'!A8</f>
        <v>2</v>
      </c>
      <c r="B24" s="38" t="str">
        <f>'M17-19'!C8</f>
        <v>CHATAIN Axel</v>
      </c>
      <c r="C24" s="38" t="str">
        <f>'M17-19'!D8</f>
        <v>V.C. St-Rambert-d'Albon</v>
      </c>
      <c r="D24" s="46">
        <f>'M17-19'!E8</f>
        <v>26</v>
      </c>
      <c r="E24" s="39"/>
      <c r="F24"/>
      <c r="G24"/>
      <c r="H24"/>
      <c r="I24"/>
    </row>
    <row r="25" spans="1:9" ht="15.75" customHeight="1">
      <c r="A25" s="40">
        <f>'M17-19'!A9</f>
        <v>3</v>
      </c>
      <c r="B25" s="41" t="str">
        <f>'M17-19'!C9</f>
        <v>SCHILD Nicolas</v>
      </c>
      <c r="C25" s="41" t="str">
        <f>'M17-19'!D9</f>
        <v>S.C.A.L. Echirolles</v>
      </c>
      <c r="D25" s="47">
        <f>'M17-19'!E9</f>
        <v>38</v>
      </c>
      <c r="E25" s="39"/>
      <c r="F25"/>
      <c r="G25"/>
      <c r="H25"/>
      <c r="I25"/>
    </row>
    <row r="26" spans="1:9" ht="27" customHeight="1">
      <c r="A26" s="27"/>
      <c r="B26" s="27"/>
      <c r="C26" s="27"/>
      <c r="D26" s="28"/>
      <c r="E26" s="29"/>
      <c r="F26" s="27"/>
      <c r="G26" s="27"/>
      <c r="H26" s="27"/>
      <c r="I26" s="28"/>
    </row>
    <row r="27" spans="1:14" ht="19.5" customHeight="1">
      <c r="A27" s="93" t="s">
        <v>5</v>
      </c>
      <c r="B27" s="94"/>
      <c r="C27" s="94"/>
      <c r="D27" s="95"/>
      <c r="E27" s="30"/>
      <c r="F27" s="93" t="s">
        <v>8</v>
      </c>
      <c r="G27" s="94"/>
      <c r="H27" s="94"/>
      <c r="I27" s="95"/>
      <c r="K27"/>
      <c r="L27"/>
      <c r="M27"/>
      <c r="N27"/>
    </row>
    <row r="28" spans="1:14" ht="16.5" customHeight="1" thickBot="1">
      <c r="A28" s="31" t="s">
        <v>0</v>
      </c>
      <c r="B28" s="32" t="s">
        <v>4</v>
      </c>
      <c r="C28" s="32" t="s">
        <v>1</v>
      </c>
      <c r="D28" s="44" t="s">
        <v>2</v>
      </c>
      <c r="E28" s="33"/>
      <c r="F28" s="31" t="s">
        <v>0</v>
      </c>
      <c r="G28" s="32" t="s">
        <v>4</v>
      </c>
      <c r="H28" s="32" t="s">
        <v>1</v>
      </c>
      <c r="I28" s="44" t="s">
        <v>2</v>
      </c>
      <c r="K28"/>
      <c r="L28"/>
      <c r="M28"/>
      <c r="N28"/>
    </row>
    <row r="29" spans="1:14" ht="15.75" customHeight="1">
      <c r="A29" s="34">
        <f>'M13-14'!A7</f>
        <v>1</v>
      </c>
      <c r="B29" s="35" t="str">
        <f>'M13-14'!C7</f>
        <v>PINJON Samuel</v>
      </c>
      <c r="C29" s="35" t="str">
        <f>'M13-14'!D7</f>
        <v>Gillonnay C.C.</v>
      </c>
      <c r="D29" s="45">
        <f>'M13-14'!E7</f>
        <v>38</v>
      </c>
      <c r="E29" s="36"/>
      <c r="F29" s="34">
        <f>'M15-16'!A7</f>
        <v>1</v>
      </c>
      <c r="G29" s="35" t="str">
        <f>'M15-16'!C7</f>
        <v>MAILLARD Pierre</v>
      </c>
      <c r="H29" s="35" t="str">
        <f>'M15-16'!D7</f>
        <v>C.S. Val de Saône C.</v>
      </c>
      <c r="I29" s="45">
        <f>'M15-16'!E7</f>
        <v>69</v>
      </c>
      <c r="K29"/>
      <c r="L29"/>
      <c r="M29"/>
      <c r="N29"/>
    </row>
    <row r="30" spans="1:14" ht="15.75" customHeight="1">
      <c r="A30" s="37"/>
      <c r="B30" s="38">
        <f>'M13-14'!C8</f>
      </c>
      <c r="C30" s="38">
        <f>'M13-14'!D8</f>
      </c>
      <c r="D30" s="46">
        <f>'M13-14'!E8</f>
      </c>
      <c r="E30" s="39"/>
      <c r="F30" s="37">
        <f>'M15-16'!A8</f>
        <v>2</v>
      </c>
      <c r="G30" s="38" t="str">
        <f>'M15-16'!C8</f>
        <v>PERCHERANCIER Corentin</v>
      </c>
      <c r="H30" s="38" t="str">
        <f>'M15-16'!D8</f>
        <v>U.C. Culoz-Belley</v>
      </c>
      <c r="I30" s="46">
        <f>'M15-16'!E8</f>
        <v>1</v>
      </c>
      <c r="K30"/>
      <c r="L30"/>
      <c r="M30"/>
      <c r="N30"/>
    </row>
    <row r="31" spans="1:14" ht="15.75" customHeight="1">
      <c r="A31" s="40"/>
      <c r="B31" s="41">
        <f>'M13-14'!C9</f>
      </c>
      <c r="C31" s="41">
        <f>'M13-14'!D9</f>
      </c>
      <c r="D31" s="47">
        <f>'M13-14'!E9</f>
      </c>
      <c r="E31" s="39"/>
      <c r="F31" s="40">
        <f>'M15-16'!A9</f>
        <v>3</v>
      </c>
      <c r="G31" s="41" t="str">
        <f>'M15-16'!C9</f>
        <v>MONOT Clément</v>
      </c>
      <c r="H31" s="41" t="str">
        <f>'M15-16'!D9</f>
        <v>C.C. Replonges</v>
      </c>
      <c r="I31" s="47">
        <f>'M15-16'!E9</f>
        <v>1</v>
      </c>
      <c r="K31"/>
      <c r="L31"/>
      <c r="M31"/>
      <c r="N31"/>
    </row>
    <row r="32" spans="1:9" ht="27" customHeight="1">
      <c r="A32" s="27"/>
      <c r="B32" s="27"/>
      <c r="C32" s="27"/>
      <c r="D32" s="28"/>
      <c r="E32" s="29"/>
      <c r="F32" s="27"/>
      <c r="G32" s="27"/>
      <c r="H32" s="27"/>
      <c r="I32" s="28"/>
    </row>
    <row r="33" spans="1:9" ht="19.5" customHeight="1">
      <c r="A33" s="93" t="s">
        <v>12</v>
      </c>
      <c r="B33" s="94"/>
      <c r="C33" s="94"/>
      <c r="D33" s="95"/>
      <c r="E33" s="30"/>
      <c r="F33" s="93" t="s">
        <v>14</v>
      </c>
      <c r="G33" s="94"/>
      <c r="H33" s="94"/>
      <c r="I33" s="95"/>
    </row>
    <row r="34" spans="1:9" ht="16.5" customHeight="1" thickBot="1">
      <c r="A34" s="31" t="s">
        <v>0</v>
      </c>
      <c r="B34" s="32" t="s">
        <v>4</v>
      </c>
      <c r="C34" s="32" t="s">
        <v>1</v>
      </c>
      <c r="D34" s="44" t="s">
        <v>2</v>
      </c>
      <c r="E34" s="33"/>
      <c r="F34" s="31" t="s">
        <v>0</v>
      </c>
      <c r="G34" s="32" t="s">
        <v>4</v>
      </c>
      <c r="H34" s="32" t="s">
        <v>1</v>
      </c>
      <c r="I34" s="44" t="s">
        <v>2</v>
      </c>
    </row>
    <row r="35" spans="1:9" ht="15.75" customHeight="1">
      <c r="A35" s="34">
        <f>'F13-14'!A7</f>
        <v>1</v>
      </c>
      <c r="B35" s="35" t="str">
        <f>'F13-14'!C7</f>
        <v>GAILLARD Elisa</v>
      </c>
      <c r="C35" s="35" t="str">
        <f>'F13-14'!D7</f>
        <v>Bourg A.C.</v>
      </c>
      <c r="D35" s="45">
        <f>'F13-14'!E7</f>
        <v>1</v>
      </c>
      <c r="E35" s="36"/>
      <c r="F35" s="34"/>
      <c r="G35" s="35"/>
      <c r="H35" s="35"/>
      <c r="I35" s="45"/>
    </row>
    <row r="36" spans="1:9" ht="15.75" customHeight="1">
      <c r="A36" s="37"/>
      <c r="B36" s="38">
        <f>'F13-14'!C8</f>
      </c>
      <c r="C36" s="38">
        <f>'F13-14'!D8</f>
      </c>
      <c r="D36" s="46">
        <f>'F13-14'!E8</f>
      </c>
      <c r="E36" s="39"/>
      <c r="F36" s="37"/>
      <c r="G36" s="38"/>
      <c r="H36" s="38"/>
      <c r="I36" s="46"/>
    </row>
    <row r="37" spans="1:9" ht="15.75" customHeight="1">
      <c r="A37" s="40"/>
      <c r="B37" s="41">
        <f>'F13-14'!C9</f>
      </c>
      <c r="C37" s="41">
        <f>'F13-14'!D9</f>
      </c>
      <c r="D37" s="47">
        <f>'F13-14'!E9</f>
      </c>
      <c r="E37" s="39"/>
      <c r="F37" s="40"/>
      <c r="G37" s="41"/>
      <c r="H37" s="41"/>
      <c r="I37" s="47"/>
    </row>
    <row r="38" spans="1:9" ht="27" customHeight="1">
      <c r="A38" s="27"/>
      <c r="B38" s="27"/>
      <c r="C38" s="27"/>
      <c r="D38" s="28"/>
      <c r="E38" s="29"/>
      <c r="F38" s="27"/>
      <c r="G38" s="27"/>
      <c r="H38" s="27"/>
      <c r="I38" s="28"/>
    </row>
    <row r="39" spans="1:9" ht="19.5" customHeight="1">
      <c r="A39" s="93" t="s">
        <v>15</v>
      </c>
      <c r="B39" s="94"/>
      <c r="C39" s="94"/>
      <c r="D39" s="95"/>
      <c r="E39" s="30"/>
      <c r="F39" s="93" t="s">
        <v>16</v>
      </c>
      <c r="G39" s="94"/>
      <c r="H39" s="94"/>
      <c r="I39" s="95"/>
    </row>
    <row r="40" spans="1:9" ht="16.5" customHeight="1" thickBot="1">
      <c r="A40" s="31" t="s">
        <v>0</v>
      </c>
      <c r="B40" s="32" t="s">
        <v>4</v>
      </c>
      <c r="C40" s="32" t="s">
        <v>1</v>
      </c>
      <c r="D40" s="44" t="s">
        <v>2</v>
      </c>
      <c r="E40" s="33"/>
      <c r="F40" s="31" t="s">
        <v>0</v>
      </c>
      <c r="G40" s="32" t="s">
        <v>4</v>
      </c>
      <c r="H40" s="32" t="s">
        <v>1</v>
      </c>
      <c r="I40" s="44" t="s">
        <v>2</v>
      </c>
    </row>
    <row r="41" spans="1:9" ht="15.75" customHeight="1">
      <c r="A41" s="34">
        <f>'F17-29'!A7</f>
        <v>1</v>
      </c>
      <c r="B41" s="35" t="str">
        <f>'F17-29'!C7</f>
        <v>FERRENT Laure-Anne</v>
      </c>
      <c r="C41" s="35" t="str">
        <f>'F17-29'!D7</f>
        <v>Gillonnay C.C.</v>
      </c>
      <c r="D41" s="45">
        <f>'F17-29'!E7</f>
        <v>38</v>
      </c>
      <c r="E41" s="36"/>
      <c r="F41" s="34">
        <f>'F30-39'!A7</f>
        <v>1</v>
      </c>
      <c r="G41" s="35" t="str">
        <f>'F30-39'!C7</f>
        <v>DROLEZ Clara</v>
      </c>
      <c r="H41" s="35" t="str">
        <f>'F30-39'!D7</f>
        <v>U.C. Thonon</v>
      </c>
      <c r="I41" s="45">
        <f>'F30-39'!E7</f>
        <v>74</v>
      </c>
    </row>
    <row r="42" spans="1:9" ht="15.75" customHeight="1">
      <c r="A42" s="37">
        <f>'F17-29'!A8</f>
        <v>2</v>
      </c>
      <c r="B42" s="38" t="str">
        <f>'F17-29'!C8</f>
        <v>DURRAFOURG Axelle</v>
      </c>
      <c r="C42" s="38" t="str">
        <f>'F17-29'!D8</f>
        <v>S.C.A.L. Echirolles</v>
      </c>
      <c r="D42" s="46">
        <f>'F17-29'!E8</f>
        <v>38</v>
      </c>
      <c r="E42" s="39"/>
      <c r="F42" s="37"/>
      <c r="G42" s="38">
        <f>'F30-39'!C8</f>
      </c>
      <c r="H42" s="38">
        <f>'F30-39'!D8</f>
      </c>
      <c r="I42" s="46">
        <f>'F30-39'!E8</f>
      </c>
    </row>
    <row r="43" spans="1:9" ht="15.75" customHeight="1">
      <c r="A43" s="40">
        <f>'F17-29'!A9</f>
        <v>0</v>
      </c>
      <c r="B43" s="41">
        <f>'F17-29'!C9</f>
      </c>
      <c r="C43" s="41">
        <f>'F17-29'!D9</f>
      </c>
      <c r="D43" s="47">
        <f>'F17-29'!E9</f>
      </c>
      <c r="E43" s="39"/>
      <c r="F43" s="40"/>
      <c r="G43" s="41">
        <f>'F30-39'!C9</f>
      </c>
      <c r="H43" s="41">
        <f>'F30-39'!D9</f>
      </c>
      <c r="I43" s="47">
        <f>'F30-39'!E9</f>
      </c>
    </row>
    <row r="44" spans="1:10" ht="27" customHeight="1">
      <c r="A44" s="27"/>
      <c r="B44" s="27"/>
      <c r="C44" s="27"/>
      <c r="D44" s="28"/>
      <c r="E44" s="29"/>
      <c r="F44"/>
      <c r="G44"/>
      <c r="H44"/>
      <c r="I44"/>
      <c r="J44"/>
    </row>
    <row r="45" spans="1:10" ht="19.5" customHeight="1">
      <c r="A45" s="93" t="s">
        <v>19</v>
      </c>
      <c r="B45" s="94"/>
      <c r="C45" s="94"/>
      <c r="D45" s="95"/>
      <c r="E45" s="42"/>
      <c r="F45"/>
      <c r="G45"/>
      <c r="H45"/>
      <c r="I45"/>
      <c r="J45"/>
    </row>
    <row r="46" spans="1:10" ht="16.5" customHeight="1" thickBot="1">
      <c r="A46" s="31" t="s">
        <v>0</v>
      </c>
      <c r="B46" s="32" t="s">
        <v>4</v>
      </c>
      <c r="C46" s="32" t="s">
        <v>1</v>
      </c>
      <c r="D46" s="44" t="s">
        <v>2</v>
      </c>
      <c r="E46" s="43"/>
      <c r="F46"/>
      <c r="G46"/>
      <c r="H46"/>
      <c r="I46"/>
      <c r="J46"/>
    </row>
    <row r="47" spans="1:10" ht="15.75" customHeight="1">
      <c r="A47" s="34">
        <f>'F40+'!A7</f>
        <v>1</v>
      </c>
      <c r="B47" s="35" t="str">
        <f>'F40+'!C7</f>
        <v>STRIMBERG Valérie</v>
      </c>
      <c r="C47" s="35" t="str">
        <f>'F40+'!D7</f>
        <v>V.C. Valrhona</v>
      </c>
      <c r="D47" s="45">
        <f>'F40+'!E7</f>
        <v>26</v>
      </c>
      <c r="E47" s="36"/>
      <c r="F47"/>
      <c r="G47"/>
      <c r="H47"/>
      <c r="I47"/>
      <c r="J47"/>
    </row>
    <row r="48" spans="1:9" ht="15.75" customHeight="1">
      <c r="A48" s="37">
        <f>'F40+'!A8</f>
        <v>2</v>
      </c>
      <c r="B48" s="38" t="str">
        <f>'F40+'!C8</f>
        <v>RUBERTI Mireille</v>
      </c>
      <c r="C48" s="38" t="str">
        <f>'F40+'!D8</f>
        <v>C.C. Châtillon</v>
      </c>
      <c r="D48" s="46">
        <f>'F40+'!E8</f>
        <v>1</v>
      </c>
      <c r="E48" s="39"/>
      <c r="F48"/>
      <c r="G48"/>
      <c r="H48"/>
      <c r="I48"/>
    </row>
    <row r="49" spans="1:9" ht="15.75" customHeight="1">
      <c r="A49" s="40"/>
      <c r="B49" s="41">
        <f>'F40+'!C9</f>
      </c>
      <c r="C49" s="41">
        <f>'F40+'!D9</f>
      </c>
      <c r="D49" s="47">
        <f>'F40+'!E9</f>
      </c>
      <c r="E49" s="39"/>
      <c r="F49"/>
      <c r="G49"/>
      <c r="H49"/>
      <c r="I49"/>
    </row>
  </sheetData>
  <sheetProtection/>
  <mergeCells count="14">
    <mergeCell ref="A45:D45"/>
    <mergeCell ref="A21:D21"/>
    <mergeCell ref="A27:D27"/>
    <mergeCell ref="F27:I27"/>
    <mergeCell ref="A33:D33"/>
    <mergeCell ref="F33:I33"/>
    <mergeCell ref="A39:D39"/>
    <mergeCell ref="F39:I39"/>
    <mergeCell ref="A13:D13"/>
    <mergeCell ref="F13:I13"/>
    <mergeCell ref="C1:H1"/>
    <mergeCell ref="B3:F3"/>
    <mergeCell ref="A5:D5"/>
    <mergeCell ref="F5:I5"/>
  </mergeCells>
  <conditionalFormatting sqref="G7:I11 G15:I19 G41:I43 G29:I31 G35:I37">
    <cfRule type="expression" priority="4" dxfId="0" stopIfTrue="1">
      <formula>$I7=1</formula>
    </cfRule>
  </conditionalFormatting>
  <conditionalFormatting sqref="B7:D11 B15:D19 B23:D25 B29:D31 B35:D37 B41:D43 B47:D49">
    <cfRule type="expression" priority="3" dxfId="0" stopIfTrue="1">
      <formula>$D7=1</formula>
    </cfRule>
  </conditionalFormatting>
  <conditionalFormatting sqref="G29:I31">
    <cfRule type="expression" priority="2" dxfId="0" stopIfTrue="1">
      <formula>$D29=1</formula>
    </cfRule>
  </conditionalFormatting>
  <conditionalFormatting sqref="B35:D37">
    <cfRule type="expression" priority="1" dxfId="0" stopIfTrue="1">
      <formula>$I35=1</formula>
    </cfRule>
  </conditionalFormatting>
  <printOptions horizontalCentered="1"/>
  <pageMargins left="0.3937007874015748" right="0.3937007874015748" top="0.5905511811023623" bottom="0.6692913385826772" header="0.3937007874015748" footer="0.5118110236220472"/>
  <pageSetup fitToHeight="1" fitToWidth="1" horizontalDpi="300" verticalDpi="300" orientation="portrait" paperSize="9" scale="79" r:id="rId2"/>
  <headerFooter alignWithMargins="0">
    <oddFooter>&amp;R&amp;8&amp;A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G37"/>
  <sheetViews>
    <sheetView zoomScalePageLayoutView="0" workbookViewId="0" topLeftCell="A25">
      <selection activeCell="J47" sqref="J47"/>
    </sheetView>
  </sheetViews>
  <sheetFormatPr defaultColWidth="11.421875" defaultRowHeight="12.75"/>
  <cols>
    <col min="1" max="2" width="5.7109375" style="75" customWidth="1"/>
    <col min="3" max="3" width="35.7109375" style="75" customWidth="1"/>
    <col min="4" max="4" width="25.7109375" style="75" customWidth="1"/>
    <col min="5" max="6" width="10.7109375" style="75" customWidth="1"/>
    <col min="7" max="7" width="4.28125" style="75" customWidth="1"/>
    <col min="8" max="8" width="5.140625" style="75" customWidth="1"/>
    <col min="9" max="16384" width="11.421875" style="75" customWidth="1"/>
  </cols>
  <sheetData>
    <row r="1" spans="1:6" ht="49.5" customHeight="1">
      <c r="A1" s="74"/>
      <c r="B1" s="105" t="s">
        <v>173</v>
      </c>
      <c r="C1" s="105"/>
      <c r="D1" s="105"/>
      <c r="E1" s="105"/>
      <c r="F1" s="106"/>
    </row>
    <row r="2" ht="9.75" customHeight="1"/>
    <row r="3" spans="1:6" s="76" customFormat="1" ht="30" customHeight="1">
      <c r="A3" s="100" t="s">
        <v>452</v>
      </c>
      <c r="B3" s="101"/>
      <c r="C3" s="101"/>
      <c r="D3" s="102">
        <v>40699</v>
      </c>
      <c r="E3" s="102"/>
      <c r="F3" s="73"/>
    </row>
    <row r="4" ht="9.75" customHeight="1">
      <c r="F4" s="77" t="s">
        <v>20</v>
      </c>
    </row>
    <row r="5" spans="1:6" ht="24.75" customHeight="1">
      <c r="A5" s="103" t="s">
        <v>80</v>
      </c>
      <c r="B5" s="104"/>
      <c r="C5" s="104"/>
      <c r="D5" s="2" t="s">
        <v>6</v>
      </c>
      <c r="E5" s="3">
        <v>26</v>
      </c>
      <c r="F5" s="1"/>
    </row>
    <row r="6" spans="1:6" s="91" customFormat="1" ht="16.5" customHeight="1" thickBot="1">
      <c r="A6" s="87" t="s">
        <v>0</v>
      </c>
      <c r="B6" s="88" t="s">
        <v>3</v>
      </c>
      <c r="C6" s="89" t="s">
        <v>4</v>
      </c>
      <c r="D6" s="89" t="s">
        <v>1</v>
      </c>
      <c r="E6" s="88" t="s">
        <v>2</v>
      </c>
      <c r="F6" s="90" t="s">
        <v>7</v>
      </c>
    </row>
    <row r="7" spans="1:6" ht="19.5" customHeight="1">
      <c r="A7" s="4">
        <v>1</v>
      </c>
      <c r="B7" s="5">
        <v>63</v>
      </c>
      <c r="C7" s="6" t="str">
        <f aca="true" t="shared" si="0" ref="C7:C37">IF(ISBLANK(B7),"",VLOOKUP(B7,AM_2029,2,FALSE))</f>
        <v>ALBIZZATI Jérôme</v>
      </c>
      <c r="D7" s="6" t="str">
        <f aca="true" t="shared" si="1" ref="D7:D36">IF(ISBLANK(B7),"",VLOOKUP(B7,AM_2029,3,FALSE))</f>
        <v>R.S. Meximieux</v>
      </c>
      <c r="E7" s="7">
        <f aca="true" t="shared" si="2" ref="E7:E36">IF(ISBLANK(B7),"",VLOOKUP(B7,AM_2029,4,FALSE))</f>
        <v>1</v>
      </c>
      <c r="F7" s="18"/>
    </row>
    <row r="8" spans="1:6" ht="19.5" customHeight="1">
      <c r="A8" s="8">
        <v>2</v>
      </c>
      <c r="B8" s="9">
        <v>60</v>
      </c>
      <c r="C8" s="10" t="str">
        <f t="shared" si="0"/>
        <v>DUBOIS Romain</v>
      </c>
      <c r="D8" s="10" t="str">
        <f t="shared" si="1"/>
        <v>Bourg A.C.</v>
      </c>
      <c r="E8" s="11">
        <f t="shared" si="2"/>
        <v>1</v>
      </c>
      <c r="F8" s="19"/>
    </row>
    <row r="9" spans="1:6" ht="19.5" customHeight="1">
      <c r="A9" s="12">
        <v>3</v>
      </c>
      <c r="B9" s="13">
        <v>81</v>
      </c>
      <c r="C9" s="14" t="str">
        <f t="shared" si="0"/>
        <v>COURLET David</v>
      </c>
      <c r="D9" s="15" t="str">
        <f t="shared" si="1"/>
        <v>A.C.M.V. Vénissieux</v>
      </c>
      <c r="E9" s="17">
        <f t="shared" si="2"/>
        <v>69</v>
      </c>
      <c r="F9" s="20"/>
    </row>
    <row r="10" spans="1:7" ht="19.5" customHeight="1">
      <c r="A10" s="8">
        <v>4</v>
      </c>
      <c r="B10" s="9">
        <v>71</v>
      </c>
      <c r="C10" s="10" t="str">
        <f t="shared" si="0"/>
        <v>CHALEAT Etienne</v>
      </c>
      <c r="D10" s="10" t="str">
        <f t="shared" si="1"/>
        <v>V.C. St-Rambert-d'Albon</v>
      </c>
      <c r="E10" s="11">
        <f t="shared" si="2"/>
        <v>26</v>
      </c>
      <c r="F10" s="19"/>
      <c r="G10" s="92"/>
    </row>
    <row r="11" spans="1:6" ht="19.5" customHeight="1">
      <c r="A11" s="12">
        <v>5</v>
      </c>
      <c r="B11" s="13">
        <v>80</v>
      </c>
      <c r="C11" s="14" t="str">
        <f t="shared" si="0"/>
        <v>RIJAN Anthony</v>
      </c>
      <c r="D11" s="14" t="str">
        <f t="shared" si="1"/>
        <v>U.C. Pontcharra</v>
      </c>
      <c r="E11" s="16">
        <f t="shared" si="2"/>
        <v>38</v>
      </c>
      <c r="F11" s="20"/>
    </row>
    <row r="12" spans="1:6" ht="19.5" customHeight="1">
      <c r="A12" s="8">
        <v>6</v>
      </c>
      <c r="B12" s="9">
        <v>62</v>
      </c>
      <c r="C12" s="10" t="str">
        <f t="shared" si="0"/>
        <v>RIGAUDIER Alexis</v>
      </c>
      <c r="D12" s="10" t="str">
        <f t="shared" si="1"/>
        <v>Bourg A.C.</v>
      </c>
      <c r="E12" s="11">
        <f t="shared" si="2"/>
        <v>1</v>
      </c>
      <c r="F12" s="19"/>
    </row>
    <row r="13" spans="1:6" ht="19.5" customHeight="1">
      <c r="A13" s="12">
        <v>7</v>
      </c>
      <c r="B13" s="13">
        <v>66</v>
      </c>
      <c r="C13" s="14" t="str">
        <f t="shared" si="0"/>
        <v>CATTIN Alexandre</v>
      </c>
      <c r="D13" s="14" t="str">
        <f t="shared" si="1"/>
        <v>V.C. Druillat</v>
      </c>
      <c r="E13" s="16">
        <f t="shared" si="2"/>
        <v>1</v>
      </c>
      <c r="F13" s="20"/>
    </row>
    <row r="14" spans="1:6" ht="19.5" customHeight="1">
      <c r="A14" s="8">
        <v>8</v>
      </c>
      <c r="B14" s="9">
        <v>79</v>
      </c>
      <c r="C14" s="10" t="str">
        <f t="shared" si="0"/>
        <v>CARA Guillaume</v>
      </c>
      <c r="D14" s="10" t="str">
        <f t="shared" si="1"/>
        <v>U.C. Pontcharra</v>
      </c>
      <c r="E14" s="11">
        <f t="shared" si="2"/>
        <v>38</v>
      </c>
      <c r="F14" s="19"/>
    </row>
    <row r="15" spans="1:6" ht="19.5" customHeight="1">
      <c r="A15" s="12">
        <v>9</v>
      </c>
      <c r="B15" s="13">
        <v>67</v>
      </c>
      <c r="C15" s="14" t="str">
        <f t="shared" si="0"/>
        <v>JANIN Sébastien</v>
      </c>
      <c r="D15" s="14" t="str">
        <f t="shared" si="1"/>
        <v>V.C. Druillat</v>
      </c>
      <c r="E15" s="16">
        <f t="shared" si="2"/>
        <v>1</v>
      </c>
      <c r="F15" s="20"/>
    </row>
    <row r="16" spans="1:7" ht="19.5" customHeight="1">
      <c r="A16" s="8">
        <v>10</v>
      </c>
      <c r="B16" s="9">
        <v>70</v>
      </c>
      <c r="C16" s="10" t="str">
        <f t="shared" si="0"/>
        <v>BORTHIEWIESZ Jonathan</v>
      </c>
      <c r="D16" s="10" t="str">
        <f t="shared" si="1"/>
        <v>S.J.V.C. Montélimar</v>
      </c>
      <c r="E16" s="11">
        <f t="shared" si="2"/>
        <v>26</v>
      </c>
      <c r="F16" s="19"/>
      <c r="G16" s="92"/>
    </row>
    <row r="17" spans="1:6" ht="19.5" customHeight="1">
      <c r="A17" s="12">
        <v>11</v>
      </c>
      <c r="B17" s="13">
        <v>65</v>
      </c>
      <c r="C17" s="14" t="str">
        <f t="shared" si="0"/>
        <v>VANDAMME Christian</v>
      </c>
      <c r="D17" s="14" t="str">
        <f t="shared" si="1"/>
        <v>St-Denis C.</v>
      </c>
      <c r="E17" s="16">
        <f t="shared" si="2"/>
        <v>1</v>
      </c>
      <c r="F17" s="20"/>
    </row>
    <row r="18" spans="1:6" ht="19.5" customHeight="1">
      <c r="A18" s="8">
        <v>12</v>
      </c>
      <c r="B18" s="9">
        <v>78</v>
      </c>
      <c r="C18" s="10" t="str">
        <f t="shared" si="0"/>
        <v>CERESA Thimothé</v>
      </c>
      <c r="D18" s="10" t="str">
        <f t="shared" si="1"/>
        <v>Team Vercors</v>
      </c>
      <c r="E18" s="11">
        <f t="shared" si="2"/>
        <v>38</v>
      </c>
      <c r="F18" s="19"/>
    </row>
    <row r="19" spans="1:6" ht="19.5" customHeight="1">
      <c r="A19" s="12">
        <v>13</v>
      </c>
      <c r="B19" s="13">
        <v>87</v>
      </c>
      <c r="C19" s="14" t="str">
        <f t="shared" si="0"/>
        <v>RENARD Nicolas</v>
      </c>
      <c r="D19" s="14" t="str">
        <f t="shared" si="1"/>
        <v>U.C. Thonon</v>
      </c>
      <c r="E19" s="16">
        <f t="shared" si="2"/>
        <v>74</v>
      </c>
      <c r="F19" s="20"/>
    </row>
    <row r="20" spans="1:6" ht="19.5" customHeight="1">
      <c r="A20" s="8">
        <v>14</v>
      </c>
      <c r="B20" s="9">
        <v>73</v>
      </c>
      <c r="C20" s="10" t="str">
        <f t="shared" si="0"/>
        <v>BAPTMALE Julien</v>
      </c>
      <c r="D20" s="10" t="str">
        <f t="shared" si="1"/>
        <v>Fontanil C.</v>
      </c>
      <c r="E20" s="11">
        <f t="shared" si="2"/>
        <v>38</v>
      </c>
      <c r="F20" s="19"/>
    </row>
    <row r="21" spans="1:6" ht="19.5" customHeight="1">
      <c r="A21" s="12">
        <v>15</v>
      </c>
      <c r="B21" s="13">
        <v>69</v>
      </c>
      <c r="C21" s="14" t="str">
        <f t="shared" si="0"/>
        <v>ROUGEMONT Quentin</v>
      </c>
      <c r="D21" s="14" t="str">
        <f t="shared" si="1"/>
        <v>V.C. Druillat</v>
      </c>
      <c r="E21" s="16">
        <f t="shared" si="2"/>
        <v>1</v>
      </c>
      <c r="F21" s="20"/>
    </row>
    <row r="22" spans="1:6" ht="19.5" customHeight="1">
      <c r="A22" s="8">
        <v>16</v>
      </c>
      <c r="B22" s="9">
        <v>88</v>
      </c>
      <c r="C22" s="10" t="str">
        <f t="shared" si="0"/>
        <v>MARZE Anthony</v>
      </c>
      <c r="D22" s="10" t="str">
        <f t="shared" si="1"/>
        <v>R.S. Meximieux</v>
      </c>
      <c r="E22" s="11">
        <f t="shared" si="2"/>
        <v>1</v>
      </c>
      <c r="F22" s="19"/>
    </row>
    <row r="23" spans="1:6" ht="19.5" customHeight="1">
      <c r="A23" s="12">
        <v>17</v>
      </c>
      <c r="B23" s="13">
        <v>68</v>
      </c>
      <c r="C23" s="14" t="str">
        <f t="shared" si="0"/>
        <v>MAZUY Sébastien</v>
      </c>
      <c r="D23" s="14" t="str">
        <f t="shared" si="1"/>
        <v>V.C. Druillat</v>
      </c>
      <c r="E23" s="16">
        <f t="shared" si="2"/>
        <v>1</v>
      </c>
      <c r="F23" s="20"/>
    </row>
    <row r="24" spans="1:6" ht="19.5" customHeight="1">
      <c r="A24" s="8">
        <v>18</v>
      </c>
      <c r="B24" s="9">
        <v>84</v>
      </c>
      <c r="C24" s="10" t="str">
        <f t="shared" si="0"/>
        <v>VIANA Stéphane</v>
      </c>
      <c r="D24" s="10" t="str">
        <f t="shared" si="1"/>
        <v>V.C. Limas</v>
      </c>
      <c r="E24" s="11">
        <f t="shared" si="2"/>
        <v>69</v>
      </c>
      <c r="F24" s="19"/>
    </row>
    <row r="25" spans="1:6" ht="19.5" customHeight="1">
      <c r="A25" s="12">
        <v>19</v>
      </c>
      <c r="B25" s="13">
        <v>77</v>
      </c>
      <c r="C25" s="14" t="str">
        <f t="shared" si="0"/>
        <v>PELLOUXTYTGAT Romaric</v>
      </c>
      <c r="D25" s="14" t="str">
        <f t="shared" si="1"/>
        <v>S.C.A.L. Echirolles</v>
      </c>
      <c r="E25" s="16">
        <f t="shared" si="2"/>
        <v>38</v>
      </c>
      <c r="F25" s="20"/>
    </row>
    <row r="26" spans="1:6" ht="19.5" customHeight="1">
      <c r="A26" s="8">
        <v>20</v>
      </c>
      <c r="B26" s="9">
        <v>75</v>
      </c>
      <c r="C26" s="10" t="str">
        <f t="shared" si="0"/>
        <v>MARTINELLI Philippe</v>
      </c>
      <c r="D26" s="10" t="str">
        <f t="shared" si="1"/>
        <v>S.C.A.L. Echirolles</v>
      </c>
      <c r="E26" s="11">
        <f t="shared" si="2"/>
        <v>38</v>
      </c>
      <c r="F26" s="19"/>
    </row>
    <row r="27" spans="1:6" ht="19.5" customHeight="1">
      <c r="A27" s="12">
        <v>21</v>
      </c>
      <c r="B27" s="13">
        <v>85</v>
      </c>
      <c r="C27" s="14" t="str">
        <f t="shared" si="0"/>
        <v>BERT Anthony</v>
      </c>
      <c r="D27" s="14" t="str">
        <f t="shared" si="1"/>
        <v>U.C. Cran-Gevrier</v>
      </c>
      <c r="E27" s="16">
        <f t="shared" si="2"/>
        <v>74</v>
      </c>
      <c r="F27" s="20"/>
    </row>
    <row r="28" spans="1:7" ht="19.5" customHeight="1">
      <c r="A28" s="8">
        <v>22</v>
      </c>
      <c r="B28" s="9">
        <v>72</v>
      </c>
      <c r="C28" s="10" t="str">
        <f t="shared" si="0"/>
        <v>PLANET Kevin</v>
      </c>
      <c r="D28" s="10" t="str">
        <f t="shared" si="1"/>
        <v>V.C. St-Rambert-d'Albon</v>
      </c>
      <c r="E28" s="11">
        <f t="shared" si="2"/>
        <v>26</v>
      </c>
      <c r="F28" s="19"/>
      <c r="G28" s="92"/>
    </row>
    <row r="29" spans="1:6" ht="19.5" customHeight="1">
      <c r="A29" s="12"/>
      <c r="B29" s="13"/>
      <c r="C29" s="14">
        <f t="shared" si="0"/>
      </c>
      <c r="D29" s="14">
        <f t="shared" si="1"/>
      </c>
      <c r="E29" s="16">
        <f t="shared" si="2"/>
      </c>
      <c r="F29" s="20"/>
    </row>
    <row r="30" spans="1:6" ht="19.5" customHeight="1">
      <c r="A30" s="8" t="s">
        <v>464</v>
      </c>
      <c r="B30" s="9">
        <v>82</v>
      </c>
      <c r="C30" s="10" t="s">
        <v>308</v>
      </c>
      <c r="D30" s="10" t="s">
        <v>309</v>
      </c>
      <c r="E30" s="11">
        <v>69</v>
      </c>
      <c r="F30" s="19"/>
    </row>
    <row r="31" spans="1:6" ht="19.5" customHeight="1">
      <c r="A31" s="12" t="s">
        <v>464</v>
      </c>
      <c r="B31" s="13">
        <v>76</v>
      </c>
      <c r="C31" s="14" t="s">
        <v>296</v>
      </c>
      <c r="D31" s="14" t="s">
        <v>192</v>
      </c>
      <c r="E31" s="16">
        <v>38</v>
      </c>
      <c r="F31" s="20"/>
    </row>
    <row r="32" spans="1:6" ht="19.5" customHeight="1">
      <c r="A32" s="8" t="s">
        <v>464</v>
      </c>
      <c r="B32" s="9">
        <v>74</v>
      </c>
      <c r="C32" s="10" t="s">
        <v>292</v>
      </c>
      <c r="D32" s="10" t="s">
        <v>183</v>
      </c>
      <c r="E32" s="11">
        <v>38</v>
      </c>
      <c r="F32" s="19"/>
    </row>
    <row r="33" spans="1:6" ht="19.5" customHeight="1">
      <c r="A33" s="12" t="s">
        <v>464</v>
      </c>
      <c r="B33" s="13">
        <v>64</v>
      </c>
      <c r="C33" s="14" t="s">
        <v>51</v>
      </c>
      <c r="D33" s="14" t="s">
        <v>28</v>
      </c>
      <c r="E33" s="16">
        <v>1</v>
      </c>
      <c r="F33" s="20"/>
    </row>
    <row r="34" spans="1:6" ht="19.5" customHeight="1">
      <c r="A34" s="8"/>
      <c r="B34" s="9"/>
      <c r="C34" s="10"/>
      <c r="D34" s="10"/>
      <c r="E34" s="11"/>
      <c r="F34" s="19"/>
    </row>
    <row r="35" spans="1:6" ht="19.5" customHeight="1">
      <c r="A35" s="12" t="s">
        <v>463</v>
      </c>
      <c r="B35" s="13">
        <v>61</v>
      </c>
      <c r="C35" s="14" t="str">
        <f t="shared" si="0"/>
        <v>MORNET Sébastien</v>
      </c>
      <c r="D35" s="14" t="str">
        <f t="shared" si="1"/>
        <v>Bourg A.C.</v>
      </c>
      <c r="E35" s="16">
        <f t="shared" si="2"/>
        <v>1</v>
      </c>
      <c r="F35" s="20"/>
    </row>
    <row r="36" spans="1:6" ht="19.5" customHeight="1">
      <c r="A36" s="8" t="s">
        <v>463</v>
      </c>
      <c r="B36" s="9">
        <v>83</v>
      </c>
      <c r="C36" s="10" t="str">
        <f t="shared" si="0"/>
        <v>DIJOLS Hugues</v>
      </c>
      <c r="D36" s="10" t="str">
        <f t="shared" si="1"/>
        <v>V.C. Corbas</v>
      </c>
      <c r="E36" s="11">
        <f t="shared" si="2"/>
        <v>69</v>
      </c>
      <c r="F36" s="19"/>
    </row>
    <row r="37" spans="1:6" ht="19.5" customHeight="1">
      <c r="A37" s="12" t="s">
        <v>463</v>
      </c>
      <c r="B37" s="13">
        <v>86</v>
      </c>
      <c r="C37" s="14" t="str">
        <f t="shared" si="0"/>
        <v>FIARD Romain</v>
      </c>
      <c r="D37" s="14" t="str">
        <f>IF(ISBLANK(B37),"",VLOOKUP(B37,AM_2029,3,FALSE))</f>
        <v>U.C. Cran-Gevrier</v>
      </c>
      <c r="E37" s="16">
        <f>IF(ISBLANK(B37),"",VLOOKUP(B37,AM_2029,4,FALSE))</f>
        <v>74</v>
      </c>
      <c r="F37" s="20"/>
    </row>
  </sheetData>
  <sheetProtection/>
  <mergeCells count="4">
    <mergeCell ref="A3:C3"/>
    <mergeCell ref="D3:E3"/>
    <mergeCell ref="A5:C5"/>
    <mergeCell ref="B1:F1"/>
  </mergeCells>
  <conditionalFormatting sqref="B7:B37">
    <cfRule type="expression" priority="1" dxfId="9" stopIfTrue="1">
      <formula>COUNTIF(B$7:B7,B7)&gt;1</formula>
    </cfRule>
  </conditionalFormatting>
  <conditionalFormatting sqref="A7:A37 C7:F37">
    <cfRule type="expression" priority="2" dxfId="1" stopIfTrue="1">
      <formula>OR($A7="NP",$A7="Exc")</formula>
    </cfRule>
    <cfRule type="expression" priority="3" dxfId="0" stopIfTrue="1">
      <formula>$E7=1</formula>
    </cfRule>
  </conditionalFormatting>
  <printOptions horizontalCentered="1"/>
  <pageMargins left="0" right="0" top="0.3937007874015748" bottom="0.3937007874015748" header="0.1968503937007874" footer="0.1968503937007874"/>
  <pageSetup horizontalDpi="300" verticalDpi="300" orientation="portrait" paperSize="9" r:id="rId2"/>
  <headerFooter alignWithMargins="0">
    <oddFooter>&amp;L&amp;8&amp;F&amp;R&amp;8&amp;A - page &amp;P/&amp;N</oddFooter>
  </headerFooter>
  <colBreaks count="1" manualBreakCount="1">
    <brk id="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zoomScalePageLayoutView="0" workbookViewId="0" topLeftCell="A16">
      <selection activeCell="J23" sqref="J23"/>
    </sheetView>
  </sheetViews>
  <sheetFormatPr defaultColWidth="11.421875" defaultRowHeight="12.75"/>
  <cols>
    <col min="1" max="2" width="5.7109375" style="75" customWidth="1"/>
    <col min="3" max="3" width="35.7109375" style="75" customWidth="1"/>
    <col min="4" max="4" width="25.7109375" style="75" customWidth="1"/>
    <col min="5" max="6" width="10.7109375" style="75" customWidth="1"/>
    <col min="7" max="7" width="4.8515625" style="75" customWidth="1"/>
    <col min="8" max="8" width="4.57421875" style="75" customWidth="1"/>
    <col min="9" max="16384" width="11.421875" style="75" customWidth="1"/>
  </cols>
  <sheetData>
    <row r="1" spans="1:6" ht="49.5" customHeight="1">
      <c r="A1" s="74"/>
      <c r="B1" s="105" t="s">
        <v>173</v>
      </c>
      <c r="C1" s="105"/>
      <c r="D1" s="105"/>
      <c r="E1" s="105"/>
      <c r="F1" s="106"/>
    </row>
    <row r="2" ht="9.75" customHeight="1"/>
    <row r="3" spans="1:6" s="76" customFormat="1" ht="30" customHeight="1">
      <c r="A3" s="100" t="s">
        <v>452</v>
      </c>
      <c r="B3" s="101"/>
      <c r="C3" s="101"/>
      <c r="D3" s="102">
        <v>40699</v>
      </c>
      <c r="E3" s="102"/>
      <c r="F3" s="73"/>
    </row>
    <row r="4" ht="9.75" customHeight="1">
      <c r="F4" s="77" t="s">
        <v>20</v>
      </c>
    </row>
    <row r="5" spans="1:6" ht="24.75" customHeight="1">
      <c r="A5" s="103" t="s">
        <v>9</v>
      </c>
      <c r="B5" s="104"/>
      <c r="C5" s="104"/>
      <c r="D5" s="2" t="s">
        <v>6</v>
      </c>
      <c r="E5" s="3">
        <v>25</v>
      </c>
      <c r="F5" s="1"/>
    </row>
    <row r="6" spans="1:6" s="91" customFormat="1" ht="16.5" customHeight="1" thickBot="1">
      <c r="A6" s="87" t="s">
        <v>0</v>
      </c>
      <c r="B6" s="88" t="s">
        <v>3</v>
      </c>
      <c r="C6" s="89" t="s">
        <v>4</v>
      </c>
      <c r="D6" s="89" t="s">
        <v>1</v>
      </c>
      <c r="E6" s="88" t="s">
        <v>2</v>
      </c>
      <c r="F6" s="90" t="s">
        <v>7</v>
      </c>
    </row>
    <row r="7" spans="1:6" ht="19.5" customHeight="1">
      <c r="A7" s="4">
        <v>1</v>
      </c>
      <c r="B7" s="5">
        <v>17</v>
      </c>
      <c r="C7" s="6" t="str">
        <f aca="true" t="shared" si="0" ref="C7:C33">IF(ISBLANK(B7),"",VLOOKUP(B7,AM_3039,2,FALSE))</f>
        <v>GIRAUD Jérôme</v>
      </c>
      <c r="D7" s="6" t="str">
        <f aca="true" t="shared" si="1" ref="D7:D33">IF(ISBLANK(B7),"",VLOOKUP(B7,AM_3039,3,FALSE))</f>
        <v>V.C. Froges Villard-Bonnot</v>
      </c>
      <c r="E7" s="7">
        <f aca="true" t="shared" si="2" ref="E7:E33">IF(ISBLANK(B7),"",VLOOKUP(B7,AM_3039,4,FALSE))</f>
        <v>38</v>
      </c>
      <c r="F7" s="18"/>
    </row>
    <row r="8" spans="1:6" ht="19.5" customHeight="1">
      <c r="A8" s="8">
        <v>2</v>
      </c>
      <c r="B8" s="9">
        <v>4</v>
      </c>
      <c r="C8" s="10" t="str">
        <f t="shared" si="0"/>
        <v>COURTHALIAC Denis</v>
      </c>
      <c r="D8" s="10" t="str">
        <f t="shared" si="1"/>
        <v>C.C. Lagnieu</v>
      </c>
      <c r="E8" s="11">
        <f t="shared" si="2"/>
        <v>1</v>
      </c>
      <c r="F8" s="19"/>
    </row>
    <row r="9" spans="1:6" ht="19.5" customHeight="1">
      <c r="A9" s="12">
        <v>3</v>
      </c>
      <c r="B9" s="13">
        <v>21</v>
      </c>
      <c r="C9" s="14" t="str">
        <f t="shared" si="0"/>
        <v>LIBERTO Thomas</v>
      </c>
      <c r="D9" s="15" t="str">
        <f t="shared" si="1"/>
        <v>Cyclo Team 69</v>
      </c>
      <c r="E9" s="17">
        <f t="shared" si="2"/>
        <v>69</v>
      </c>
      <c r="F9" s="20"/>
    </row>
    <row r="10" spans="1:6" ht="19.5" customHeight="1">
      <c r="A10" s="8">
        <v>4</v>
      </c>
      <c r="B10" s="9">
        <v>7</v>
      </c>
      <c r="C10" s="10" t="str">
        <f t="shared" si="0"/>
        <v>THEVENIN Pascal</v>
      </c>
      <c r="D10" s="10" t="str">
        <f t="shared" si="1"/>
        <v>St-Denis C.</v>
      </c>
      <c r="E10" s="11">
        <f t="shared" si="2"/>
        <v>1</v>
      </c>
      <c r="F10" s="19"/>
    </row>
    <row r="11" spans="1:6" ht="19.5" customHeight="1">
      <c r="A11" s="12">
        <v>5</v>
      </c>
      <c r="B11" s="13">
        <v>23</v>
      </c>
      <c r="C11" s="14" t="str">
        <f t="shared" si="0"/>
        <v>PIERNOT Damien</v>
      </c>
      <c r="D11" s="14" t="str">
        <f t="shared" si="1"/>
        <v>S.C. Manissieux</v>
      </c>
      <c r="E11" s="16">
        <f t="shared" si="2"/>
        <v>69</v>
      </c>
      <c r="F11" s="20"/>
    </row>
    <row r="12" spans="1:6" ht="19.5" customHeight="1">
      <c r="A12" s="8">
        <v>6</v>
      </c>
      <c r="B12" s="9">
        <v>19</v>
      </c>
      <c r="C12" s="10" t="str">
        <f t="shared" si="0"/>
        <v>MAUBLANC Sylvain</v>
      </c>
      <c r="D12" s="10" t="str">
        <f t="shared" si="1"/>
        <v>A.C.M.V. Vénissieux</v>
      </c>
      <c r="E12" s="11">
        <f t="shared" si="2"/>
        <v>69</v>
      </c>
      <c r="F12" s="19"/>
    </row>
    <row r="13" spans="1:6" ht="19.5" customHeight="1">
      <c r="A13" s="12">
        <v>7</v>
      </c>
      <c r="B13" s="13">
        <v>15</v>
      </c>
      <c r="C13" s="14" t="str">
        <f t="shared" si="0"/>
        <v>LEJEUNE Laurent</v>
      </c>
      <c r="D13" s="14" t="str">
        <f t="shared" si="1"/>
        <v>U.C. Voiron</v>
      </c>
      <c r="E13" s="16">
        <f t="shared" si="2"/>
        <v>38</v>
      </c>
      <c r="F13" s="20"/>
    </row>
    <row r="14" spans="1:6" ht="19.5" customHeight="1">
      <c r="A14" s="8">
        <v>8</v>
      </c>
      <c r="B14" s="9">
        <v>6</v>
      </c>
      <c r="C14" s="10" t="str">
        <f t="shared" si="0"/>
        <v>DELEERSNYDER Arnaud</v>
      </c>
      <c r="D14" s="10" t="str">
        <f t="shared" si="1"/>
        <v>St-Denis C.</v>
      </c>
      <c r="E14" s="11">
        <f t="shared" si="2"/>
        <v>1</v>
      </c>
      <c r="F14" s="19"/>
    </row>
    <row r="15" spans="1:6" ht="19.5" customHeight="1">
      <c r="A15" s="12">
        <v>9</v>
      </c>
      <c r="B15" s="13">
        <v>3</v>
      </c>
      <c r="C15" s="14" t="str">
        <f t="shared" si="0"/>
        <v>TISSERAND Jérôme</v>
      </c>
      <c r="D15" s="14" t="str">
        <f t="shared" si="1"/>
        <v>Bourg A.C.</v>
      </c>
      <c r="E15" s="16">
        <f t="shared" si="2"/>
        <v>1</v>
      </c>
      <c r="F15" s="20"/>
    </row>
    <row r="16" spans="1:6" ht="19.5" customHeight="1">
      <c r="A16" s="8">
        <v>10</v>
      </c>
      <c r="B16" s="9">
        <v>8</v>
      </c>
      <c r="C16" s="10" t="str">
        <f t="shared" si="0"/>
        <v>CHANEL Gilles</v>
      </c>
      <c r="D16" s="10" t="str">
        <f t="shared" si="1"/>
        <v>Team des Dombes</v>
      </c>
      <c r="E16" s="11">
        <f t="shared" si="2"/>
        <v>1</v>
      </c>
      <c r="F16" s="19"/>
    </row>
    <row r="17" spans="1:6" ht="19.5" customHeight="1">
      <c r="A17" s="12">
        <v>11</v>
      </c>
      <c r="B17" s="13">
        <v>5</v>
      </c>
      <c r="C17" s="14" t="str">
        <f t="shared" si="0"/>
        <v>ROSA Christophe</v>
      </c>
      <c r="D17" s="14" t="str">
        <f t="shared" si="1"/>
        <v>R.S. Meximieux</v>
      </c>
      <c r="E17" s="16">
        <f t="shared" si="2"/>
        <v>1</v>
      </c>
      <c r="F17" s="20"/>
    </row>
    <row r="18" spans="1:6" ht="19.5" customHeight="1">
      <c r="A18" s="8">
        <v>12</v>
      </c>
      <c r="B18" s="9">
        <v>22</v>
      </c>
      <c r="C18" s="10" t="str">
        <f t="shared" si="0"/>
        <v>ROUQUIER Stéphane</v>
      </c>
      <c r="D18" s="10" t="str">
        <f t="shared" si="1"/>
        <v>Cyclo Team 69</v>
      </c>
      <c r="E18" s="11">
        <f t="shared" si="2"/>
        <v>69</v>
      </c>
      <c r="F18" s="19"/>
    </row>
    <row r="19" spans="1:6" ht="19.5" customHeight="1">
      <c r="A19" s="12">
        <v>13</v>
      </c>
      <c r="B19" s="13">
        <v>1</v>
      </c>
      <c r="C19" s="14" t="str">
        <f t="shared" si="0"/>
        <v>BOINON Sylvain</v>
      </c>
      <c r="D19" s="14" t="str">
        <f t="shared" si="1"/>
        <v>A.C. Francheleins</v>
      </c>
      <c r="E19" s="16">
        <f t="shared" si="2"/>
        <v>1</v>
      </c>
      <c r="F19" s="20"/>
    </row>
    <row r="20" spans="1:6" ht="19.5" customHeight="1">
      <c r="A20" s="8">
        <v>14</v>
      </c>
      <c r="B20" s="9">
        <v>25</v>
      </c>
      <c r="C20" s="10" t="str">
        <f t="shared" si="0"/>
        <v>PERRILLAT Vincent</v>
      </c>
      <c r="D20" s="10" t="str">
        <f t="shared" si="1"/>
        <v>Bonneville A.B.C.</v>
      </c>
      <c r="E20" s="11">
        <f t="shared" si="2"/>
        <v>74</v>
      </c>
      <c r="F20" s="19"/>
    </row>
    <row r="21" spans="1:7" ht="19.5" customHeight="1">
      <c r="A21" s="12">
        <v>15</v>
      </c>
      <c r="B21" s="13">
        <v>13</v>
      </c>
      <c r="C21" s="14" t="str">
        <f t="shared" si="0"/>
        <v>WINTRICH Stéphane</v>
      </c>
      <c r="D21" s="14" t="str">
        <f t="shared" si="1"/>
        <v>V.C. St-Rambert-d'Albon</v>
      </c>
      <c r="E21" s="16">
        <f t="shared" si="2"/>
        <v>26</v>
      </c>
      <c r="F21" s="20"/>
      <c r="G21" s="92"/>
    </row>
    <row r="22" spans="1:6" ht="19.5" customHeight="1">
      <c r="A22" s="8">
        <v>16</v>
      </c>
      <c r="B22" s="9">
        <v>20</v>
      </c>
      <c r="C22" s="10" t="str">
        <f t="shared" si="0"/>
        <v>COLINMAIRE Fabrice</v>
      </c>
      <c r="D22" s="10" t="str">
        <f t="shared" si="1"/>
        <v>A.S. Berthelot-Mermoz</v>
      </c>
      <c r="E22" s="11">
        <f t="shared" si="2"/>
        <v>69</v>
      </c>
      <c r="F22" s="19"/>
    </row>
    <row r="23" spans="1:6" ht="19.5" customHeight="1">
      <c r="A23" s="12">
        <v>17</v>
      </c>
      <c r="B23" s="13">
        <v>28</v>
      </c>
      <c r="C23" s="14" t="str">
        <f t="shared" si="0"/>
        <v>RAMBOURG Alexandre</v>
      </c>
      <c r="D23" s="14" t="str">
        <f t="shared" si="1"/>
        <v>Fontanil C.</v>
      </c>
      <c r="E23" s="16">
        <f t="shared" si="2"/>
        <v>38</v>
      </c>
      <c r="F23" s="20"/>
    </row>
    <row r="24" spans="1:6" ht="19.5" customHeight="1">
      <c r="A24" s="8">
        <v>18</v>
      </c>
      <c r="B24" s="9">
        <v>14</v>
      </c>
      <c r="C24" s="10" t="str">
        <f t="shared" si="0"/>
        <v>POISAT Didier</v>
      </c>
      <c r="D24" s="10" t="str">
        <f t="shared" si="1"/>
        <v>La Tronche V.S.</v>
      </c>
      <c r="E24" s="11">
        <f t="shared" si="2"/>
        <v>38</v>
      </c>
      <c r="F24" s="19"/>
    </row>
    <row r="25" spans="1:6" ht="19.5" customHeight="1">
      <c r="A25" s="12">
        <v>19</v>
      </c>
      <c r="B25" s="13">
        <v>16</v>
      </c>
      <c r="C25" s="14" t="str">
        <f t="shared" si="0"/>
        <v>GENTILE Eric</v>
      </c>
      <c r="D25" s="14" t="str">
        <f t="shared" si="1"/>
        <v>V.C. Froges Villard-Bonnot</v>
      </c>
      <c r="E25" s="16">
        <f t="shared" si="2"/>
        <v>38</v>
      </c>
      <c r="F25" s="20"/>
    </row>
    <row r="26" spans="1:6" ht="19.5" customHeight="1">
      <c r="A26" s="8">
        <v>20</v>
      </c>
      <c r="B26" s="9">
        <v>26</v>
      </c>
      <c r="C26" s="10" t="str">
        <f t="shared" si="0"/>
        <v>MEILHAN Richard</v>
      </c>
      <c r="D26" s="10" t="str">
        <f t="shared" si="1"/>
        <v>U.C. Thonon</v>
      </c>
      <c r="E26" s="11">
        <f t="shared" si="2"/>
        <v>74</v>
      </c>
      <c r="F26" s="19"/>
    </row>
    <row r="27" spans="1:6" ht="19.5" customHeight="1">
      <c r="A27" s="12">
        <v>21</v>
      </c>
      <c r="B27" s="13">
        <v>24</v>
      </c>
      <c r="C27" s="14" t="str">
        <f t="shared" si="0"/>
        <v>LALA Régis</v>
      </c>
      <c r="D27" s="14" t="str">
        <f t="shared" si="1"/>
        <v>V.C. Décines</v>
      </c>
      <c r="E27" s="16">
        <f t="shared" si="2"/>
        <v>69</v>
      </c>
      <c r="F27" s="20"/>
    </row>
    <row r="28" spans="1:6" ht="19.5" customHeight="1">
      <c r="A28" s="8">
        <v>22</v>
      </c>
      <c r="B28" s="9">
        <v>27</v>
      </c>
      <c r="C28" s="10" t="str">
        <f t="shared" si="0"/>
        <v>PARADIS Jean-Christophe</v>
      </c>
      <c r="D28" s="10" t="str">
        <f t="shared" si="1"/>
        <v>U.C. Thonon</v>
      </c>
      <c r="E28" s="11">
        <f t="shared" si="2"/>
        <v>74</v>
      </c>
      <c r="F28" s="19"/>
    </row>
    <row r="29" spans="1:6" ht="19.5" customHeight="1">
      <c r="A29" s="12">
        <v>23</v>
      </c>
      <c r="B29" s="13">
        <v>11</v>
      </c>
      <c r="C29" s="14" t="str">
        <f t="shared" si="0"/>
        <v>LARDAUD Alexandre</v>
      </c>
      <c r="D29" s="14" t="str">
        <f t="shared" si="1"/>
        <v>V.C. Druillat</v>
      </c>
      <c r="E29" s="16">
        <f t="shared" si="2"/>
        <v>1</v>
      </c>
      <c r="F29" s="20"/>
    </row>
    <row r="30" spans="1:6" ht="19.5" customHeight="1">
      <c r="A30" s="8">
        <v>24</v>
      </c>
      <c r="B30" s="9">
        <v>10</v>
      </c>
      <c r="C30" s="10" t="str">
        <f t="shared" si="0"/>
        <v>ROSSI Jean-Pierre</v>
      </c>
      <c r="D30" s="10" t="str">
        <f t="shared" si="1"/>
        <v>Team des Dombes</v>
      </c>
      <c r="E30" s="11">
        <f t="shared" si="2"/>
        <v>1</v>
      </c>
      <c r="F30" s="19"/>
    </row>
    <row r="31" spans="1:6" ht="19.5" customHeight="1">
      <c r="A31" s="12"/>
      <c r="B31" s="13"/>
      <c r="C31" s="14"/>
      <c r="D31" s="14"/>
      <c r="E31" s="16"/>
      <c r="F31" s="20"/>
    </row>
    <row r="32" spans="1:6" ht="19.5" customHeight="1">
      <c r="A32" s="8" t="s">
        <v>464</v>
      </c>
      <c r="B32" s="9">
        <v>2</v>
      </c>
      <c r="C32" s="10" t="str">
        <f t="shared" si="0"/>
        <v>HARTER Emmanuel</v>
      </c>
      <c r="D32" s="10" t="str">
        <f t="shared" si="1"/>
        <v>Bourg A.C.</v>
      </c>
      <c r="E32" s="11">
        <f t="shared" si="2"/>
        <v>1</v>
      </c>
      <c r="F32" s="19"/>
    </row>
    <row r="33" spans="1:6" ht="19.5" customHeight="1">
      <c r="A33" s="12"/>
      <c r="B33" s="13"/>
      <c r="C33" s="14">
        <f t="shared" si="0"/>
      </c>
      <c r="D33" s="14">
        <f t="shared" si="1"/>
      </c>
      <c r="E33" s="16">
        <f t="shared" si="2"/>
      </c>
      <c r="F33" s="20"/>
    </row>
    <row r="34" spans="1:6" ht="19.5" customHeight="1">
      <c r="A34" s="8" t="s">
        <v>463</v>
      </c>
      <c r="B34" s="9">
        <v>9</v>
      </c>
      <c r="C34" s="10" t="s">
        <v>45</v>
      </c>
      <c r="D34" s="10" t="s">
        <v>32</v>
      </c>
      <c r="E34" s="11">
        <v>1</v>
      </c>
      <c r="F34" s="19"/>
    </row>
    <row r="35" spans="1:6" ht="19.5" customHeight="1">
      <c r="A35" s="12" t="s">
        <v>463</v>
      </c>
      <c r="B35" s="13">
        <v>12</v>
      </c>
      <c r="C35" s="14" t="s">
        <v>146</v>
      </c>
      <c r="D35" s="14" t="s">
        <v>31</v>
      </c>
      <c r="E35" s="16">
        <v>1</v>
      </c>
      <c r="F35" s="20"/>
    </row>
    <row r="36" spans="1:6" ht="19.5" customHeight="1">
      <c r="A36" s="8" t="s">
        <v>463</v>
      </c>
      <c r="B36" s="9">
        <v>18</v>
      </c>
      <c r="C36" s="10" t="s">
        <v>338</v>
      </c>
      <c r="D36" s="10" t="s">
        <v>241</v>
      </c>
      <c r="E36" s="11">
        <v>69</v>
      </c>
      <c r="F36" s="19"/>
    </row>
    <row r="37" spans="1:6" ht="19.5" customHeight="1" hidden="1">
      <c r="A37" s="12"/>
      <c r="B37" s="13"/>
      <c r="C37" s="14"/>
      <c r="D37" s="14"/>
      <c r="E37" s="16"/>
      <c r="F37" s="20"/>
    </row>
    <row r="38" spans="1:6" ht="19.5" customHeight="1" hidden="1">
      <c r="A38" s="8"/>
      <c r="B38" s="9"/>
      <c r="C38" s="10"/>
      <c r="D38" s="10"/>
      <c r="E38" s="11"/>
      <c r="F38" s="19"/>
    </row>
    <row r="39" spans="1:6" ht="19.5" customHeight="1" hidden="1">
      <c r="A39" s="12"/>
      <c r="B39" s="13"/>
      <c r="C39" s="14">
        <f aca="true" t="shared" si="3" ref="C39:C70">IF(ISBLANK(B39),"",VLOOKUP(B39,AM_3039,2,FALSE))</f>
      </c>
      <c r="D39" s="14">
        <f aca="true" t="shared" si="4" ref="D39:D70">IF(ISBLANK(B39),"",VLOOKUP(B39,AM_3039,3,FALSE))</f>
      </c>
      <c r="E39" s="16">
        <f aca="true" t="shared" si="5" ref="E39:E70">IF(ISBLANK(B39),"",VLOOKUP(B39,AM_3039,4,FALSE))</f>
      </c>
      <c r="F39" s="20"/>
    </row>
    <row r="40" spans="1:6" ht="19.5" customHeight="1" hidden="1">
      <c r="A40" s="8"/>
      <c r="B40" s="9"/>
      <c r="C40" s="10">
        <f t="shared" si="3"/>
      </c>
      <c r="D40" s="10">
        <f t="shared" si="4"/>
      </c>
      <c r="E40" s="11">
        <f t="shared" si="5"/>
      </c>
      <c r="F40" s="19"/>
    </row>
    <row r="41" spans="1:6" ht="19.5" customHeight="1" hidden="1">
      <c r="A41" s="12"/>
      <c r="B41" s="13"/>
      <c r="C41" s="14">
        <f t="shared" si="3"/>
      </c>
      <c r="D41" s="14">
        <f t="shared" si="4"/>
      </c>
      <c r="E41" s="16">
        <f t="shared" si="5"/>
      </c>
      <c r="F41" s="20"/>
    </row>
    <row r="42" spans="1:6" ht="19.5" customHeight="1" hidden="1">
      <c r="A42" s="8"/>
      <c r="B42" s="9"/>
      <c r="C42" s="10">
        <f t="shared" si="3"/>
      </c>
      <c r="D42" s="10">
        <f t="shared" si="4"/>
      </c>
      <c r="E42" s="11">
        <f t="shared" si="5"/>
      </c>
      <c r="F42" s="19"/>
    </row>
    <row r="43" spans="1:6" ht="19.5" customHeight="1" hidden="1">
      <c r="A43" s="12"/>
      <c r="B43" s="13"/>
      <c r="C43" s="14">
        <f t="shared" si="3"/>
      </c>
      <c r="D43" s="14">
        <f t="shared" si="4"/>
      </c>
      <c r="E43" s="16">
        <f t="shared" si="5"/>
      </c>
      <c r="F43" s="20"/>
    </row>
    <row r="44" spans="1:6" ht="19.5" customHeight="1" hidden="1">
      <c r="A44" s="8"/>
      <c r="B44" s="9"/>
      <c r="C44" s="10">
        <f t="shared" si="3"/>
      </c>
      <c r="D44" s="10">
        <f t="shared" si="4"/>
      </c>
      <c r="E44" s="11">
        <f t="shared" si="5"/>
      </c>
      <c r="F44" s="19"/>
    </row>
    <row r="45" spans="1:6" ht="19.5" customHeight="1" hidden="1">
      <c r="A45" s="12"/>
      <c r="B45" s="13"/>
      <c r="C45" s="14">
        <f t="shared" si="3"/>
      </c>
      <c r="D45" s="14">
        <f t="shared" si="4"/>
      </c>
      <c r="E45" s="16">
        <f t="shared" si="5"/>
      </c>
      <c r="F45" s="20"/>
    </row>
    <row r="46" spans="1:6" ht="19.5" customHeight="1" hidden="1">
      <c r="A46" s="8"/>
      <c r="B46" s="9"/>
      <c r="C46" s="10">
        <f t="shared" si="3"/>
      </c>
      <c r="D46" s="10">
        <f t="shared" si="4"/>
      </c>
      <c r="E46" s="11">
        <f t="shared" si="5"/>
      </c>
      <c r="F46" s="19"/>
    </row>
    <row r="47" spans="1:6" ht="19.5" customHeight="1" hidden="1">
      <c r="A47" s="12"/>
      <c r="B47" s="13"/>
      <c r="C47" s="14">
        <f t="shared" si="3"/>
      </c>
      <c r="D47" s="14">
        <f t="shared" si="4"/>
      </c>
      <c r="E47" s="16">
        <f t="shared" si="5"/>
      </c>
      <c r="F47" s="20"/>
    </row>
    <row r="48" spans="1:6" ht="19.5" customHeight="1" hidden="1">
      <c r="A48" s="8"/>
      <c r="B48" s="9"/>
      <c r="C48" s="10">
        <f t="shared" si="3"/>
      </c>
      <c r="D48" s="10">
        <f t="shared" si="4"/>
      </c>
      <c r="E48" s="11">
        <f t="shared" si="5"/>
      </c>
      <c r="F48" s="19"/>
    </row>
    <row r="49" spans="1:6" ht="19.5" customHeight="1" hidden="1">
      <c r="A49" s="12"/>
      <c r="B49" s="13"/>
      <c r="C49" s="14">
        <f t="shared" si="3"/>
      </c>
      <c r="D49" s="14">
        <f t="shared" si="4"/>
      </c>
      <c r="E49" s="16">
        <f t="shared" si="5"/>
      </c>
      <c r="F49" s="20"/>
    </row>
    <row r="50" spans="1:6" ht="19.5" customHeight="1" hidden="1">
      <c r="A50" s="8"/>
      <c r="B50" s="9"/>
      <c r="C50" s="10">
        <f t="shared" si="3"/>
      </c>
      <c r="D50" s="10">
        <f t="shared" si="4"/>
      </c>
      <c r="E50" s="11">
        <f t="shared" si="5"/>
      </c>
      <c r="F50" s="19"/>
    </row>
    <row r="51" spans="1:6" ht="19.5" customHeight="1" hidden="1">
      <c r="A51" s="12"/>
      <c r="B51" s="13"/>
      <c r="C51" s="14">
        <f t="shared" si="3"/>
      </c>
      <c r="D51" s="14">
        <f t="shared" si="4"/>
      </c>
      <c r="E51" s="16">
        <f t="shared" si="5"/>
      </c>
      <c r="F51" s="20"/>
    </row>
    <row r="52" spans="1:6" ht="19.5" customHeight="1" hidden="1">
      <c r="A52" s="8"/>
      <c r="B52" s="9"/>
      <c r="C52" s="10">
        <f t="shared" si="3"/>
      </c>
      <c r="D52" s="10">
        <f t="shared" si="4"/>
      </c>
      <c r="E52" s="11">
        <f t="shared" si="5"/>
      </c>
      <c r="F52" s="19"/>
    </row>
    <row r="53" spans="1:6" ht="19.5" customHeight="1" hidden="1">
      <c r="A53" s="12"/>
      <c r="B53" s="13"/>
      <c r="C53" s="14">
        <f t="shared" si="3"/>
      </c>
      <c r="D53" s="14">
        <f t="shared" si="4"/>
      </c>
      <c r="E53" s="16">
        <f t="shared" si="5"/>
      </c>
      <c r="F53" s="20"/>
    </row>
    <row r="54" spans="1:6" ht="19.5" customHeight="1" hidden="1">
      <c r="A54" s="8"/>
      <c r="B54" s="9"/>
      <c r="C54" s="10">
        <f t="shared" si="3"/>
      </c>
      <c r="D54" s="10">
        <f t="shared" si="4"/>
      </c>
      <c r="E54" s="11">
        <f t="shared" si="5"/>
      </c>
      <c r="F54" s="19"/>
    </row>
    <row r="55" spans="1:6" ht="19.5" customHeight="1" hidden="1">
      <c r="A55" s="12"/>
      <c r="B55" s="13"/>
      <c r="C55" s="14">
        <f t="shared" si="3"/>
      </c>
      <c r="D55" s="14">
        <f t="shared" si="4"/>
      </c>
      <c r="E55" s="16">
        <f t="shared" si="5"/>
      </c>
      <c r="F55" s="20"/>
    </row>
    <row r="56" spans="1:6" ht="19.5" customHeight="1" hidden="1">
      <c r="A56" s="8"/>
      <c r="B56" s="9"/>
      <c r="C56" s="10">
        <f t="shared" si="3"/>
      </c>
      <c r="D56" s="10">
        <f t="shared" si="4"/>
      </c>
      <c r="E56" s="11">
        <f t="shared" si="5"/>
      </c>
      <c r="F56" s="19"/>
    </row>
    <row r="57" spans="1:6" ht="19.5" customHeight="1" hidden="1">
      <c r="A57" s="12"/>
      <c r="B57" s="13"/>
      <c r="C57" s="14">
        <f t="shared" si="3"/>
      </c>
      <c r="D57" s="14">
        <f t="shared" si="4"/>
      </c>
      <c r="E57" s="16">
        <f t="shared" si="5"/>
      </c>
      <c r="F57" s="20"/>
    </row>
    <row r="58" spans="1:6" ht="19.5" customHeight="1" hidden="1">
      <c r="A58" s="8"/>
      <c r="B58" s="9"/>
      <c r="C58" s="10">
        <f t="shared" si="3"/>
      </c>
      <c r="D58" s="10">
        <f t="shared" si="4"/>
      </c>
      <c r="E58" s="11">
        <f t="shared" si="5"/>
      </c>
      <c r="F58" s="19"/>
    </row>
    <row r="59" spans="1:6" ht="19.5" customHeight="1" hidden="1">
      <c r="A59" s="12"/>
      <c r="B59" s="13"/>
      <c r="C59" s="14">
        <f t="shared" si="3"/>
      </c>
      <c r="D59" s="14">
        <f t="shared" si="4"/>
      </c>
      <c r="E59" s="16">
        <f t="shared" si="5"/>
      </c>
      <c r="F59" s="20"/>
    </row>
    <row r="60" spans="1:6" ht="19.5" customHeight="1" hidden="1">
      <c r="A60" s="8"/>
      <c r="B60" s="9"/>
      <c r="C60" s="10">
        <f t="shared" si="3"/>
      </c>
      <c r="D60" s="10">
        <f t="shared" si="4"/>
      </c>
      <c r="E60" s="11">
        <f t="shared" si="5"/>
      </c>
      <c r="F60" s="19"/>
    </row>
    <row r="61" spans="1:6" ht="19.5" customHeight="1" hidden="1">
      <c r="A61" s="12"/>
      <c r="B61" s="13"/>
      <c r="C61" s="14">
        <f t="shared" si="3"/>
      </c>
      <c r="D61" s="14">
        <f t="shared" si="4"/>
      </c>
      <c r="E61" s="16">
        <f t="shared" si="5"/>
      </c>
      <c r="F61" s="20"/>
    </row>
    <row r="62" spans="1:6" ht="19.5" customHeight="1" hidden="1">
      <c r="A62" s="8"/>
      <c r="B62" s="9"/>
      <c r="C62" s="10">
        <f t="shared" si="3"/>
      </c>
      <c r="D62" s="10">
        <f t="shared" si="4"/>
      </c>
      <c r="E62" s="11">
        <f t="shared" si="5"/>
      </c>
      <c r="F62" s="19"/>
    </row>
    <row r="63" spans="1:6" ht="19.5" customHeight="1" hidden="1">
      <c r="A63" s="12"/>
      <c r="B63" s="13"/>
      <c r="C63" s="14">
        <f t="shared" si="3"/>
      </c>
      <c r="D63" s="14">
        <f t="shared" si="4"/>
      </c>
      <c r="E63" s="16">
        <f t="shared" si="5"/>
      </c>
      <c r="F63" s="20"/>
    </row>
    <row r="64" spans="1:6" ht="19.5" customHeight="1" hidden="1">
      <c r="A64" s="8"/>
      <c r="B64" s="9"/>
      <c r="C64" s="10">
        <f t="shared" si="3"/>
      </c>
      <c r="D64" s="10">
        <f t="shared" si="4"/>
      </c>
      <c r="E64" s="11">
        <f t="shared" si="5"/>
      </c>
      <c r="F64" s="19"/>
    </row>
    <row r="65" spans="1:6" ht="19.5" customHeight="1" hidden="1">
      <c r="A65" s="12"/>
      <c r="B65" s="13"/>
      <c r="C65" s="14">
        <f t="shared" si="3"/>
      </c>
      <c r="D65" s="14">
        <f t="shared" si="4"/>
      </c>
      <c r="E65" s="16">
        <f t="shared" si="5"/>
      </c>
      <c r="F65" s="20"/>
    </row>
    <row r="66" spans="1:6" ht="19.5" customHeight="1" hidden="1">
      <c r="A66" s="8"/>
      <c r="B66" s="9"/>
      <c r="C66" s="10">
        <f t="shared" si="3"/>
      </c>
      <c r="D66" s="10">
        <f t="shared" si="4"/>
      </c>
      <c r="E66" s="11">
        <f t="shared" si="5"/>
      </c>
      <c r="F66" s="19"/>
    </row>
    <row r="67" spans="1:6" ht="19.5" customHeight="1" hidden="1">
      <c r="A67" s="12"/>
      <c r="B67" s="13"/>
      <c r="C67" s="14">
        <f t="shared" si="3"/>
      </c>
      <c r="D67" s="14">
        <f t="shared" si="4"/>
      </c>
      <c r="E67" s="16">
        <f t="shared" si="5"/>
      </c>
      <c r="F67" s="20"/>
    </row>
    <row r="68" spans="1:6" ht="19.5" customHeight="1" hidden="1">
      <c r="A68" s="8"/>
      <c r="B68" s="9"/>
      <c r="C68" s="10">
        <f t="shared" si="3"/>
      </c>
      <c r="D68" s="10">
        <f t="shared" si="4"/>
      </c>
      <c r="E68" s="11">
        <f t="shared" si="5"/>
      </c>
      <c r="F68" s="19"/>
    </row>
    <row r="69" spans="1:6" ht="19.5" customHeight="1" hidden="1">
      <c r="A69" s="12"/>
      <c r="B69" s="13"/>
      <c r="C69" s="14">
        <f t="shared" si="3"/>
      </c>
      <c r="D69" s="14">
        <f t="shared" si="4"/>
      </c>
      <c r="E69" s="16">
        <f t="shared" si="5"/>
      </c>
      <c r="F69" s="20"/>
    </row>
    <row r="70" spans="1:6" ht="19.5" customHeight="1" hidden="1">
      <c r="A70" s="8"/>
      <c r="B70" s="9"/>
      <c r="C70" s="10">
        <f t="shared" si="3"/>
      </c>
      <c r="D70" s="10">
        <f t="shared" si="4"/>
      </c>
      <c r="E70" s="11">
        <f t="shared" si="5"/>
      </c>
      <c r="F70" s="19"/>
    </row>
    <row r="71" spans="1:6" ht="19.5" customHeight="1" hidden="1">
      <c r="A71" s="12"/>
      <c r="B71" s="13"/>
      <c r="C71" s="14">
        <f aca="true" t="shared" si="6" ref="C71:C80">IF(ISBLANK(B71),"",VLOOKUP(B71,AM_3039,2,FALSE))</f>
      </c>
      <c r="D71" s="14">
        <f aca="true" t="shared" si="7" ref="D71:D80">IF(ISBLANK(B71),"",VLOOKUP(B71,AM_3039,3,FALSE))</f>
      </c>
      <c r="E71" s="16">
        <f aca="true" t="shared" si="8" ref="E71:E80">IF(ISBLANK(B71),"",VLOOKUP(B71,AM_3039,4,FALSE))</f>
      </c>
      <c r="F71" s="20"/>
    </row>
    <row r="72" spans="1:6" ht="19.5" customHeight="1" hidden="1">
      <c r="A72" s="8"/>
      <c r="B72" s="9"/>
      <c r="C72" s="10">
        <f t="shared" si="6"/>
      </c>
      <c r="D72" s="10">
        <f t="shared" si="7"/>
      </c>
      <c r="E72" s="11">
        <f t="shared" si="8"/>
      </c>
      <c r="F72" s="19"/>
    </row>
    <row r="73" spans="1:6" ht="19.5" customHeight="1" hidden="1">
      <c r="A73" s="12"/>
      <c r="B73" s="13"/>
      <c r="C73" s="14">
        <f t="shared" si="6"/>
      </c>
      <c r="D73" s="14">
        <f t="shared" si="7"/>
      </c>
      <c r="E73" s="16">
        <f t="shared" si="8"/>
      </c>
      <c r="F73" s="20"/>
    </row>
    <row r="74" spans="1:6" ht="19.5" customHeight="1" hidden="1">
      <c r="A74" s="8"/>
      <c r="B74" s="9"/>
      <c r="C74" s="10">
        <f t="shared" si="6"/>
      </c>
      <c r="D74" s="10">
        <f t="shared" si="7"/>
      </c>
      <c r="E74" s="11">
        <f t="shared" si="8"/>
      </c>
      <c r="F74" s="19"/>
    </row>
    <row r="75" spans="1:6" ht="19.5" customHeight="1" hidden="1">
      <c r="A75" s="12"/>
      <c r="B75" s="13"/>
      <c r="C75" s="14">
        <f t="shared" si="6"/>
      </c>
      <c r="D75" s="14">
        <f t="shared" si="7"/>
      </c>
      <c r="E75" s="16">
        <f t="shared" si="8"/>
      </c>
      <c r="F75" s="20"/>
    </row>
    <row r="76" spans="1:6" ht="19.5" customHeight="1" hidden="1">
      <c r="A76" s="8"/>
      <c r="B76" s="9"/>
      <c r="C76" s="10">
        <f t="shared" si="6"/>
      </c>
      <c r="D76" s="10">
        <f t="shared" si="7"/>
      </c>
      <c r="E76" s="11">
        <f t="shared" si="8"/>
      </c>
      <c r="F76" s="19"/>
    </row>
    <row r="77" spans="1:6" ht="19.5" customHeight="1" hidden="1">
      <c r="A77" s="12"/>
      <c r="B77" s="13"/>
      <c r="C77" s="14">
        <f t="shared" si="6"/>
      </c>
      <c r="D77" s="14">
        <f t="shared" si="7"/>
      </c>
      <c r="E77" s="16">
        <f t="shared" si="8"/>
      </c>
      <c r="F77" s="20"/>
    </row>
    <row r="78" spans="1:6" ht="19.5" customHeight="1" hidden="1">
      <c r="A78" s="8"/>
      <c r="B78" s="9"/>
      <c r="C78" s="10">
        <f t="shared" si="6"/>
      </c>
      <c r="D78" s="10">
        <f t="shared" si="7"/>
      </c>
      <c r="E78" s="11">
        <f t="shared" si="8"/>
      </c>
      <c r="F78" s="19"/>
    </row>
    <row r="79" spans="1:6" ht="19.5" customHeight="1" hidden="1">
      <c r="A79" s="12"/>
      <c r="B79" s="13"/>
      <c r="C79" s="14">
        <f t="shared" si="6"/>
      </c>
      <c r="D79" s="14">
        <f t="shared" si="7"/>
      </c>
      <c r="E79" s="16">
        <f t="shared" si="8"/>
      </c>
      <c r="F79" s="20"/>
    </row>
    <row r="80" spans="1:6" ht="19.5" customHeight="1" hidden="1">
      <c r="A80" s="8"/>
      <c r="B80" s="9"/>
      <c r="C80" s="10">
        <f t="shared" si="6"/>
      </c>
      <c r="D80" s="10">
        <f t="shared" si="7"/>
      </c>
      <c r="E80" s="11">
        <f t="shared" si="8"/>
      </c>
      <c r="F80" s="19"/>
    </row>
  </sheetData>
  <sheetProtection/>
  <mergeCells count="4">
    <mergeCell ref="A3:C3"/>
    <mergeCell ref="D3:E3"/>
    <mergeCell ref="A5:C5"/>
    <mergeCell ref="B1:F1"/>
  </mergeCells>
  <conditionalFormatting sqref="C7:F80 A7:A80">
    <cfRule type="expression" priority="2" dxfId="1" stopIfTrue="1">
      <formula>OR($A7="NP",$A7="Exc")</formula>
    </cfRule>
    <cfRule type="expression" priority="3" dxfId="0" stopIfTrue="1">
      <formula>$E7=1</formula>
    </cfRule>
  </conditionalFormatting>
  <conditionalFormatting sqref="B7:B80">
    <cfRule type="expression" priority="1" dxfId="9" stopIfTrue="1">
      <formula>COUNTIF(B$7:B7,B7)&gt;1</formula>
    </cfRule>
  </conditionalFormatting>
  <printOptions horizontalCentered="1"/>
  <pageMargins left="0" right="0" top="0.3937007874015748" bottom="0.3937007874015748" header="0.1968503937007874" footer="0.1968503937007874"/>
  <pageSetup horizontalDpi="300" verticalDpi="300" orientation="portrait" paperSize="9" r:id="rId2"/>
  <headerFooter alignWithMargins="0">
    <oddFooter>&amp;L&amp;8&amp;F&amp;R&amp;8&amp;A - page &amp;P/&amp;N</oddFooter>
  </headerFooter>
  <rowBreaks count="2" manualBreakCount="2">
    <brk id="40" max="255" man="1"/>
    <brk id="80" max="255" man="1"/>
  </rowBreaks>
  <colBreaks count="1" manualBreakCount="1">
    <brk id="6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G84"/>
  <sheetViews>
    <sheetView zoomScaleSheetLayoutView="100" zoomScalePageLayoutView="0" workbookViewId="0" topLeftCell="C21">
      <selection activeCell="J32" sqref="J32"/>
    </sheetView>
  </sheetViews>
  <sheetFormatPr defaultColWidth="11.421875" defaultRowHeight="12.75"/>
  <cols>
    <col min="1" max="2" width="5.7109375" style="75" customWidth="1"/>
    <col min="3" max="3" width="35.7109375" style="75" customWidth="1"/>
    <col min="4" max="4" width="25.7109375" style="75" customWidth="1"/>
    <col min="5" max="6" width="10.7109375" style="75" customWidth="1"/>
    <col min="7" max="7" width="5.7109375" style="75" customWidth="1"/>
    <col min="8" max="8" width="5.57421875" style="75" customWidth="1"/>
    <col min="9" max="16384" width="11.421875" style="75" customWidth="1"/>
  </cols>
  <sheetData>
    <row r="1" spans="1:6" ht="49.5" customHeight="1">
      <c r="A1" s="74"/>
      <c r="B1" s="105" t="s">
        <v>173</v>
      </c>
      <c r="C1" s="105"/>
      <c r="D1" s="105"/>
      <c r="E1" s="105"/>
      <c r="F1" s="106"/>
    </row>
    <row r="2" ht="9.75" customHeight="1"/>
    <row r="3" spans="1:6" s="76" customFormat="1" ht="30" customHeight="1">
      <c r="A3" s="100" t="s">
        <v>452</v>
      </c>
      <c r="B3" s="101"/>
      <c r="C3" s="101"/>
      <c r="D3" s="102">
        <v>40699</v>
      </c>
      <c r="E3" s="102"/>
      <c r="F3" s="73"/>
    </row>
    <row r="4" ht="9.75" customHeight="1">
      <c r="F4" s="77" t="s">
        <v>20</v>
      </c>
    </row>
    <row r="5" spans="1:6" ht="24.75" customHeight="1">
      <c r="A5" s="103" t="s">
        <v>10</v>
      </c>
      <c r="B5" s="104"/>
      <c r="C5" s="104"/>
      <c r="D5" s="2" t="s">
        <v>6</v>
      </c>
      <c r="E5" s="3">
        <v>49</v>
      </c>
      <c r="F5" s="1"/>
    </row>
    <row r="6" spans="1:6" s="91" customFormat="1" ht="16.5" customHeight="1" thickBot="1">
      <c r="A6" s="87" t="s">
        <v>0</v>
      </c>
      <c r="B6" s="88" t="s">
        <v>3</v>
      </c>
      <c r="C6" s="89" t="s">
        <v>4</v>
      </c>
      <c r="D6" s="89" t="s">
        <v>1</v>
      </c>
      <c r="E6" s="88" t="s">
        <v>2</v>
      </c>
      <c r="F6" s="90" t="s">
        <v>7</v>
      </c>
    </row>
    <row r="7" spans="1:6" ht="19.5" customHeight="1">
      <c r="A7" s="4">
        <v>1</v>
      </c>
      <c r="B7" s="5">
        <v>5</v>
      </c>
      <c r="C7" s="6" t="str">
        <f aca="true" t="shared" si="0" ref="C7:C38">IF(ISBLANK(B7),"",VLOOKUP(B7,AM_4049,2,FALSE))</f>
        <v>RUBERTI Roland </v>
      </c>
      <c r="D7" s="6" t="str">
        <f aca="true" t="shared" si="1" ref="D7:D38">IF(ISBLANK(B7),"",VLOOKUP(B7,AM_4049,3,FALSE))</f>
        <v>C.C. Châtillon</v>
      </c>
      <c r="E7" s="7">
        <f aca="true" t="shared" si="2" ref="E7:E38">IF(ISBLANK(B7),"",VLOOKUP(B7,AM_4049,4,FALSE))</f>
        <v>1</v>
      </c>
      <c r="F7" s="18"/>
    </row>
    <row r="8" spans="1:6" ht="19.5" customHeight="1">
      <c r="A8" s="8">
        <v>2</v>
      </c>
      <c r="B8" s="9">
        <v>42</v>
      </c>
      <c r="C8" s="10" t="str">
        <f t="shared" si="0"/>
        <v>SOLIGNY Franck</v>
      </c>
      <c r="D8" s="10" t="str">
        <f t="shared" si="1"/>
        <v>V.C. Décines</v>
      </c>
      <c r="E8" s="11">
        <f t="shared" si="2"/>
        <v>69</v>
      </c>
      <c r="F8" s="19"/>
    </row>
    <row r="9" spans="1:6" ht="19.5" customHeight="1">
      <c r="A9" s="12">
        <v>3</v>
      </c>
      <c r="B9" s="13">
        <v>1</v>
      </c>
      <c r="C9" s="14" t="str">
        <f t="shared" si="0"/>
        <v>DAGALLIER François</v>
      </c>
      <c r="D9" s="15" t="str">
        <f t="shared" si="1"/>
        <v>A.C. St-Jean-le-Vieux</v>
      </c>
      <c r="E9" s="17">
        <f t="shared" si="2"/>
        <v>1</v>
      </c>
      <c r="F9" s="20"/>
    </row>
    <row r="10" spans="1:6" ht="19.5" customHeight="1">
      <c r="A10" s="8">
        <v>4</v>
      </c>
      <c r="B10" s="9">
        <v>11</v>
      </c>
      <c r="C10" s="10" t="str">
        <f t="shared" si="0"/>
        <v>BRUN Gabriel</v>
      </c>
      <c r="D10" s="10" t="str">
        <f t="shared" si="1"/>
        <v>U.C. Culoz-Belley</v>
      </c>
      <c r="E10" s="11">
        <f t="shared" si="2"/>
        <v>1</v>
      </c>
      <c r="F10" s="19"/>
    </row>
    <row r="11" spans="1:6" ht="19.5" customHeight="1">
      <c r="A11" s="12">
        <v>5</v>
      </c>
      <c r="B11" s="13">
        <v>45</v>
      </c>
      <c r="C11" s="14" t="str">
        <f t="shared" si="0"/>
        <v>DUCHENE Jérôme</v>
      </c>
      <c r="D11" s="14" t="str">
        <f t="shared" si="1"/>
        <v>C.C. Pringy</v>
      </c>
      <c r="E11" s="16">
        <f t="shared" si="2"/>
        <v>74</v>
      </c>
      <c r="F11" s="20"/>
    </row>
    <row r="12" spans="1:6" ht="19.5" customHeight="1">
      <c r="A12" s="8">
        <v>6</v>
      </c>
      <c r="B12" s="9">
        <v>32</v>
      </c>
      <c r="C12" s="10" t="str">
        <f t="shared" si="0"/>
        <v>IOHNER Christophe</v>
      </c>
      <c r="D12" s="10" t="str">
        <f t="shared" si="1"/>
        <v>V.C. Froges Villard-Bonnot</v>
      </c>
      <c r="E12" s="11">
        <f t="shared" si="2"/>
        <v>38</v>
      </c>
      <c r="F12" s="19"/>
    </row>
    <row r="13" spans="1:6" ht="19.5" customHeight="1">
      <c r="A13" s="12">
        <v>7</v>
      </c>
      <c r="B13" s="13">
        <v>20</v>
      </c>
      <c r="C13" s="14" t="str">
        <f t="shared" si="0"/>
        <v>HENRY Christophe</v>
      </c>
      <c r="D13" s="14" t="str">
        <f t="shared" si="1"/>
        <v>Viriat Team</v>
      </c>
      <c r="E13" s="16">
        <f t="shared" si="2"/>
        <v>1</v>
      </c>
      <c r="F13" s="20"/>
    </row>
    <row r="14" spans="1:6" ht="19.5" customHeight="1">
      <c r="A14" s="8">
        <v>8</v>
      </c>
      <c r="B14" s="9">
        <v>16</v>
      </c>
      <c r="C14" s="10" t="str">
        <f t="shared" si="0"/>
        <v>PERRET Christian</v>
      </c>
      <c r="D14" s="10" t="str">
        <f t="shared" si="1"/>
        <v>V.C. Druillat</v>
      </c>
      <c r="E14" s="11">
        <f t="shared" si="2"/>
        <v>1</v>
      </c>
      <c r="F14" s="19"/>
    </row>
    <row r="15" spans="1:6" ht="19.5" customHeight="1">
      <c r="A15" s="12">
        <v>9</v>
      </c>
      <c r="B15" s="13">
        <v>54</v>
      </c>
      <c r="C15" s="14" t="str">
        <f t="shared" si="0"/>
        <v>BIOLLAY Fabrice</v>
      </c>
      <c r="D15" s="14" t="str">
        <f t="shared" si="1"/>
        <v>V.C. La Clusaz</v>
      </c>
      <c r="E15" s="16">
        <f t="shared" si="2"/>
        <v>74</v>
      </c>
      <c r="F15" s="20"/>
    </row>
    <row r="16" spans="1:6" ht="19.5" customHeight="1">
      <c r="A16" s="8">
        <v>10</v>
      </c>
      <c r="B16" s="9">
        <v>41</v>
      </c>
      <c r="C16" s="10" t="str">
        <f t="shared" si="0"/>
        <v>CUNHA Paul</v>
      </c>
      <c r="D16" s="10" t="str">
        <f t="shared" si="1"/>
        <v>V.C. Décines</v>
      </c>
      <c r="E16" s="11">
        <f t="shared" si="2"/>
        <v>69</v>
      </c>
      <c r="F16" s="19"/>
    </row>
    <row r="17" spans="1:6" ht="19.5" customHeight="1">
      <c r="A17" s="12">
        <v>11</v>
      </c>
      <c r="B17" s="13">
        <v>7</v>
      </c>
      <c r="C17" s="14" t="str">
        <f t="shared" si="0"/>
        <v>CARPENTIER Patrick</v>
      </c>
      <c r="D17" s="14" t="str">
        <f t="shared" si="1"/>
        <v>Team des Dombes</v>
      </c>
      <c r="E17" s="16">
        <f t="shared" si="2"/>
        <v>1</v>
      </c>
      <c r="F17" s="20"/>
    </row>
    <row r="18" spans="1:7" ht="19.5" customHeight="1">
      <c r="A18" s="8">
        <v>12</v>
      </c>
      <c r="B18" s="9">
        <v>22</v>
      </c>
      <c r="C18" s="10" t="str">
        <f t="shared" si="0"/>
        <v>GILLET Romuald</v>
      </c>
      <c r="D18" s="10" t="str">
        <f t="shared" si="1"/>
        <v>A.C. Les Tourrettes</v>
      </c>
      <c r="E18" s="11">
        <f t="shared" si="2"/>
        <v>26</v>
      </c>
      <c r="F18" s="19"/>
      <c r="G18" s="92"/>
    </row>
    <row r="19" spans="1:6" ht="19.5" customHeight="1">
      <c r="A19" s="12">
        <v>13</v>
      </c>
      <c r="B19" s="13">
        <v>13</v>
      </c>
      <c r="C19" s="14" t="str">
        <f t="shared" si="0"/>
        <v>BRENANS Emmanuel</v>
      </c>
      <c r="D19" s="14" t="str">
        <f t="shared" si="1"/>
        <v>V.C. Druillat</v>
      </c>
      <c r="E19" s="16">
        <f t="shared" si="2"/>
        <v>1</v>
      </c>
      <c r="F19" s="20"/>
    </row>
    <row r="20" spans="1:7" ht="19.5" customHeight="1">
      <c r="A20" s="8">
        <v>14</v>
      </c>
      <c r="B20" s="9">
        <v>23</v>
      </c>
      <c r="C20" s="10" t="str">
        <f t="shared" si="0"/>
        <v>LINQUETTE Bertrand</v>
      </c>
      <c r="D20" s="10" t="str">
        <f t="shared" si="1"/>
        <v>S.J.V.C. Montélimar</v>
      </c>
      <c r="E20" s="11">
        <f t="shared" si="2"/>
        <v>26</v>
      </c>
      <c r="F20" s="19"/>
      <c r="G20" s="92"/>
    </row>
    <row r="21" spans="1:6" ht="19.5" customHeight="1">
      <c r="A21" s="12">
        <v>15</v>
      </c>
      <c r="B21" s="13">
        <v>53</v>
      </c>
      <c r="C21" s="14" t="str">
        <f t="shared" si="0"/>
        <v>DROLEZ Thierry</v>
      </c>
      <c r="D21" s="14" t="str">
        <f t="shared" si="1"/>
        <v>U.C. Thonon</v>
      </c>
      <c r="E21" s="16">
        <f t="shared" si="2"/>
        <v>74</v>
      </c>
      <c r="F21" s="20"/>
    </row>
    <row r="22" spans="1:6" ht="19.5" customHeight="1">
      <c r="A22" s="8">
        <v>16</v>
      </c>
      <c r="B22" s="9">
        <v>49</v>
      </c>
      <c r="C22" s="10" t="str">
        <f t="shared" si="0"/>
        <v>DELFLACHE Philippe</v>
      </c>
      <c r="D22" s="10" t="str">
        <f t="shared" si="1"/>
        <v>U.C. Cran-Gevrier</v>
      </c>
      <c r="E22" s="11">
        <f t="shared" si="2"/>
        <v>74</v>
      </c>
      <c r="F22" s="19"/>
    </row>
    <row r="23" spans="1:6" ht="19.5" customHeight="1">
      <c r="A23" s="12">
        <v>17</v>
      </c>
      <c r="B23" s="13">
        <v>4</v>
      </c>
      <c r="C23" s="14" t="str">
        <f t="shared" si="0"/>
        <v>VIE Thierry</v>
      </c>
      <c r="D23" s="14" t="str">
        <f t="shared" si="1"/>
        <v>Bourg A.C.</v>
      </c>
      <c r="E23" s="16">
        <f t="shared" si="2"/>
        <v>1</v>
      </c>
      <c r="F23" s="20"/>
    </row>
    <row r="24" spans="1:6" ht="19.5" customHeight="1">
      <c r="A24" s="8">
        <v>18</v>
      </c>
      <c r="B24" s="9">
        <v>38</v>
      </c>
      <c r="C24" s="10" t="str">
        <f t="shared" si="0"/>
        <v>MALOTAUX Franck</v>
      </c>
      <c r="D24" s="10" t="str">
        <f t="shared" si="1"/>
        <v>Gleizé C.C.</v>
      </c>
      <c r="E24" s="11">
        <f t="shared" si="2"/>
        <v>69</v>
      </c>
      <c r="F24" s="19"/>
    </row>
    <row r="25" spans="1:6" ht="19.5" customHeight="1">
      <c r="A25" s="12">
        <v>19</v>
      </c>
      <c r="B25" s="13">
        <v>33</v>
      </c>
      <c r="C25" s="14" t="str">
        <f t="shared" si="0"/>
        <v>MARTINEZ Ange</v>
      </c>
      <c r="D25" s="14" t="str">
        <f t="shared" si="1"/>
        <v>V.C. Maclas</v>
      </c>
      <c r="E25" s="16">
        <f t="shared" si="2"/>
        <v>42</v>
      </c>
      <c r="F25" s="20"/>
    </row>
    <row r="26" spans="1:6" ht="19.5" customHeight="1">
      <c r="A26" s="8">
        <v>20</v>
      </c>
      <c r="B26" s="9">
        <v>44</v>
      </c>
      <c r="C26" s="10" t="str">
        <f t="shared" si="0"/>
        <v>SAULNIER Jean-Christophe</v>
      </c>
      <c r="D26" s="10" t="str">
        <f t="shared" si="1"/>
        <v>Bonneville A.B.C.</v>
      </c>
      <c r="E26" s="11">
        <f t="shared" si="2"/>
        <v>74</v>
      </c>
      <c r="F26" s="19"/>
    </row>
    <row r="27" spans="1:6" ht="19.5" customHeight="1">
      <c r="A27" s="12">
        <v>21</v>
      </c>
      <c r="B27" s="13">
        <v>50</v>
      </c>
      <c r="C27" s="14" t="str">
        <f t="shared" si="0"/>
        <v>GORIN Frédéric</v>
      </c>
      <c r="D27" s="14" t="str">
        <f t="shared" si="1"/>
        <v>U.C. Cran-Gevrier</v>
      </c>
      <c r="E27" s="16">
        <f t="shared" si="2"/>
        <v>74</v>
      </c>
      <c r="F27" s="20"/>
    </row>
    <row r="28" spans="1:6" ht="19.5" customHeight="1">
      <c r="A28" s="8">
        <v>22</v>
      </c>
      <c r="B28" s="9">
        <v>18</v>
      </c>
      <c r="C28" s="10" t="str">
        <f t="shared" si="0"/>
        <v>CURT Patrice</v>
      </c>
      <c r="D28" s="10" t="str">
        <f t="shared" si="1"/>
        <v>Viriat Team</v>
      </c>
      <c r="E28" s="11">
        <f t="shared" si="2"/>
        <v>1</v>
      </c>
      <c r="F28" s="19"/>
    </row>
    <row r="29" spans="1:6" ht="19.5" customHeight="1">
      <c r="A29" s="12">
        <v>23</v>
      </c>
      <c r="B29" s="13">
        <v>31</v>
      </c>
      <c r="C29" s="14" t="str">
        <f t="shared" si="0"/>
        <v>BOCQUIER Stéphane</v>
      </c>
      <c r="D29" s="14" t="str">
        <f t="shared" si="1"/>
        <v>V.C. Froges Villard-Bonnot</v>
      </c>
      <c r="E29" s="16">
        <f t="shared" si="2"/>
        <v>38</v>
      </c>
      <c r="F29" s="20"/>
    </row>
    <row r="30" spans="1:6" ht="19.5" customHeight="1">
      <c r="A30" s="8">
        <v>24</v>
      </c>
      <c r="B30" s="9">
        <v>28</v>
      </c>
      <c r="C30" s="10" t="str">
        <f t="shared" si="0"/>
        <v>PELISSIER Franck</v>
      </c>
      <c r="D30" s="10" t="str">
        <f t="shared" si="1"/>
        <v>La Tronche V.S.</v>
      </c>
      <c r="E30" s="11">
        <f t="shared" si="2"/>
        <v>38</v>
      </c>
      <c r="F30" s="19"/>
    </row>
    <row r="31" spans="1:6" ht="19.5" customHeight="1">
      <c r="A31" s="12">
        <v>25</v>
      </c>
      <c r="B31" s="13">
        <v>26</v>
      </c>
      <c r="C31" s="14" t="str">
        <f t="shared" si="0"/>
        <v>ESTEVAO Daniel</v>
      </c>
      <c r="D31" s="14" t="str">
        <f t="shared" si="1"/>
        <v>C.C. Chatonnay Ste-Anne</v>
      </c>
      <c r="E31" s="16">
        <f t="shared" si="2"/>
        <v>38</v>
      </c>
      <c r="F31" s="20"/>
    </row>
    <row r="32" spans="1:6" ht="19.5" customHeight="1">
      <c r="A32" s="8">
        <v>26</v>
      </c>
      <c r="B32" s="9">
        <v>47</v>
      </c>
      <c r="C32" s="10" t="str">
        <f t="shared" si="0"/>
        <v>MILLION Jean-Marc</v>
      </c>
      <c r="D32" s="10" t="str">
        <f t="shared" si="1"/>
        <v>C.C. Pringy</v>
      </c>
      <c r="E32" s="11">
        <f t="shared" si="2"/>
        <v>74</v>
      </c>
      <c r="F32" s="19"/>
    </row>
    <row r="33" spans="1:6" ht="19.5" customHeight="1">
      <c r="A33" s="12">
        <v>27</v>
      </c>
      <c r="B33" s="13">
        <v>10</v>
      </c>
      <c r="C33" s="14" t="str">
        <f t="shared" si="0"/>
        <v>PAUL Jean-Philippe</v>
      </c>
      <c r="D33" s="14" t="str">
        <f t="shared" si="1"/>
        <v>Team des Dombes</v>
      </c>
      <c r="E33" s="16">
        <f t="shared" si="2"/>
        <v>1</v>
      </c>
      <c r="F33" s="20"/>
    </row>
    <row r="34" spans="1:6" ht="19.5" customHeight="1">
      <c r="A34" s="8">
        <v>28</v>
      </c>
      <c r="B34" s="9">
        <v>46</v>
      </c>
      <c r="C34" s="10" t="str">
        <f t="shared" si="0"/>
        <v>LAVOREL Eric</v>
      </c>
      <c r="D34" s="10" t="str">
        <f t="shared" si="1"/>
        <v>C.C. Pringy</v>
      </c>
      <c r="E34" s="11">
        <f t="shared" si="2"/>
        <v>74</v>
      </c>
      <c r="F34" s="19"/>
    </row>
    <row r="35" spans="1:6" ht="19.5" customHeight="1">
      <c r="A35" s="12">
        <v>29</v>
      </c>
      <c r="B35" s="13">
        <v>9</v>
      </c>
      <c r="C35" s="14" t="str">
        <f t="shared" si="0"/>
        <v>FORLINI Bruno</v>
      </c>
      <c r="D35" s="14" t="str">
        <f t="shared" si="1"/>
        <v>Team des Dombes</v>
      </c>
      <c r="E35" s="16">
        <f t="shared" si="2"/>
        <v>1</v>
      </c>
      <c r="F35" s="20"/>
    </row>
    <row r="36" spans="1:6" ht="19.5" customHeight="1">
      <c r="A36" s="8">
        <v>30</v>
      </c>
      <c r="B36" s="9">
        <v>52</v>
      </c>
      <c r="C36" s="10" t="str">
        <f t="shared" si="0"/>
        <v>DA SILVA Carlos</v>
      </c>
      <c r="D36" s="10" t="str">
        <f t="shared" si="1"/>
        <v>U.C. Thonon</v>
      </c>
      <c r="E36" s="11">
        <f t="shared" si="2"/>
        <v>74</v>
      </c>
      <c r="F36" s="19"/>
    </row>
    <row r="37" spans="1:6" ht="19.5" customHeight="1">
      <c r="A37" s="12">
        <v>31</v>
      </c>
      <c r="B37" s="13">
        <v>55</v>
      </c>
      <c r="C37" s="14" t="str">
        <f t="shared" si="0"/>
        <v>CARVALHO Auguste</v>
      </c>
      <c r="D37" s="14" t="str">
        <f t="shared" si="1"/>
        <v>R.S. Méximieux</v>
      </c>
      <c r="E37" s="16">
        <f t="shared" si="2"/>
        <v>1</v>
      </c>
      <c r="F37" s="20"/>
    </row>
    <row r="38" spans="1:6" ht="19.5" customHeight="1">
      <c r="A38" s="8">
        <v>32</v>
      </c>
      <c r="B38" s="9">
        <v>29</v>
      </c>
      <c r="C38" s="10" t="str">
        <f t="shared" si="0"/>
        <v>DURY Roland</v>
      </c>
      <c r="D38" s="10" t="str">
        <f t="shared" si="1"/>
        <v>U.C. Pontcharra</v>
      </c>
      <c r="E38" s="11">
        <f t="shared" si="2"/>
        <v>38</v>
      </c>
      <c r="F38" s="19"/>
    </row>
    <row r="39" spans="1:6" ht="19.5" customHeight="1">
      <c r="A39" s="12">
        <v>33</v>
      </c>
      <c r="B39" s="13">
        <v>14</v>
      </c>
      <c r="C39" s="14" t="str">
        <f aca="true" t="shared" si="3" ref="C39:C74">IF(ISBLANK(B39),"",VLOOKUP(B39,AM_4049,2,FALSE))</f>
        <v>FREMY Thierry</v>
      </c>
      <c r="D39" s="14" t="str">
        <f aca="true" t="shared" si="4" ref="D39:D74">IF(ISBLANK(B39),"",VLOOKUP(B39,AM_4049,3,FALSE))</f>
        <v>V.C. Druillat</v>
      </c>
      <c r="E39" s="16">
        <f aca="true" t="shared" si="5" ref="E39:E74">IF(ISBLANK(B39),"",VLOOKUP(B39,AM_4049,4,FALSE))</f>
        <v>1</v>
      </c>
      <c r="F39" s="20"/>
    </row>
    <row r="40" spans="1:6" ht="19.5" customHeight="1">
      <c r="A40" s="8">
        <v>34</v>
      </c>
      <c r="B40" s="9">
        <v>15</v>
      </c>
      <c r="C40" s="10" t="str">
        <f t="shared" si="3"/>
        <v>GAILLARD Pierre-Marc</v>
      </c>
      <c r="D40" s="10" t="str">
        <f t="shared" si="4"/>
        <v>V.C. Druillat</v>
      </c>
      <c r="E40" s="11">
        <f t="shared" si="5"/>
        <v>1</v>
      </c>
      <c r="F40" s="19"/>
    </row>
    <row r="41" spans="1:7" ht="19.5" customHeight="1">
      <c r="A41" s="12">
        <v>35</v>
      </c>
      <c r="B41" s="13">
        <v>24</v>
      </c>
      <c r="C41" s="14" t="str">
        <f t="shared" si="3"/>
        <v>IMBERT Hervé</v>
      </c>
      <c r="D41" s="14" t="str">
        <f t="shared" si="4"/>
        <v>V.C. St-Rambert-d'Albon</v>
      </c>
      <c r="E41" s="16">
        <f t="shared" si="5"/>
        <v>26</v>
      </c>
      <c r="F41" s="20"/>
      <c r="G41" s="92"/>
    </row>
    <row r="42" spans="1:6" ht="19.5" customHeight="1">
      <c r="A42" s="8">
        <v>36</v>
      </c>
      <c r="B42" s="9">
        <v>8</v>
      </c>
      <c r="C42" s="10" t="str">
        <f t="shared" si="3"/>
        <v>CHIRAT Gilbert</v>
      </c>
      <c r="D42" s="10" t="str">
        <f t="shared" si="4"/>
        <v>Team des Dombes</v>
      </c>
      <c r="E42" s="11">
        <f t="shared" si="5"/>
        <v>1</v>
      </c>
      <c r="F42" s="19"/>
    </row>
    <row r="43" spans="1:6" ht="19.5" customHeight="1">
      <c r="A43" s="12"/>
      <c r="B43" s="13"/>
      <c r="C43" s="14">
        <f t="shared" si="3"/>
      </c>
      <c r="D43" s="14">
        <f t="shared" si="4"/>
      </c>
      <c r="E43" s="16">
        <f t="shared" si="5"/>
      </c>
      <c r="F43" s="20"/>
    </row>
    <row r="44" spans="1:6" ht="19.5" customHeight="1">
      <c r="A44" s="8" t="s">
        <v>465</v>
      </c>
      <c r="B44" s="9">
        <v>35</v>
      </c>
      <c r="C44" s="10" t="str">
        <f t="shared" si="3"/>
        <v>DEYRAIL Jean-Luc</v>
      </c>
      <c r="D44" s="10" t="str">
        <f t="shared" si="4"/>
        <v>C.O. Chandieu</v>
      </c>
      <c r="E44" s="11">
        <f t="shared" si="5"/>
        <v>69</v>
      </c>
      <c r="F44" s="19"/>
    </row>
    <row r="45" spans="1:6" ht="19.5" customHeight="1">
      <c r="A45" s="12" t="s">
        <v>465</v>
      </c>
      <c r="B45" s="13">
        <v>36</v>
      </c>
      <c r="C45" s="14" t="str">
        <f t="shared" si="3"/>
        <v>MARTINIERE Thierry</v>
      </c>
      <c r="D45" s="14" t="str">
        <f>IF(ISBLANK(B45),"",VLOOKUP(B45,AM_4049,3,FALSE))</f>
        <v>Charly C.T.</v>
      </c>
      <c r="E45" s="16">
        <f>IF(ISBLANK(B45),"",VLOOKUP(B45,AM_4049,4,FALSE))</f>
        <v>69</v>
      </c>
      <c r="F45" s="20"/>
    </row>
    <row r="46" spans="1:6" ht="19.5" customHeight="1">
      <c r="A46" s="8" t="s">
        <v>465</v>
      </c>
      <c r="B46" s="9">
        <v>37</v>
      </c>
      <c r="C46" s="10" t="str">
        <f t="shared" si="3"/>
        <v>CHERPIN Jean-Claude</v>
      </c>
      <c r="D46" s="10" t="str">
        <f>IF(ISBLANK(B46),"",VLOOKUP(B46,AM_4049,3,FALSE))</f>
        <v>Cyclo Team 69</v>
      </c>
      <c r="E46" s="11">
        <f>IF(ISBLANK(B46),"",VLOOKUP(B46,AM_4049,4,FALSE))</f>
        <v>69</v>
      </c>
      <c r="F46" s="19"/>
    </row>
    <row r="47" spans="1:6" ht="19.5" customHeight="1">
      <c r="A47" s="12" t="s">
        <v>465</v>
      </c>
      <c r="B47" s="13">
        <v>48</v>
      </c>
      <c r="C47" s="14" t="str">
        <f t="shared" si="3"/>
        <v>PAPON Bruno</v>
      </c>
      <c r="D47" s="14" t="str">
        <f aca="true" t="shared" si="6" ref="D47:D55">IF(ISBLANK(B47),"",VLOOKUP(B47,AM_4049,3,FALSE))</f>
        <v>C.C. Pringy</v>
      </c>
      <c r="E47" s="16">
        <f aca="true" t="shared" si="7" ref="E47:E55">IF(ISBLANK(B47),"",VLOOKUP(B47,AM_4049,4,FALSE))</f>
        <v>74</v>
      </c>
      <c r="F47" s="20"/>
    </row>
    <row r="48" spans="1:6" ht="19.5" customHeight="1">
      <c r="A48" s="8" t="s">
        <v>464</v>
      </c>
      <c r="B48" s="9">
        <v>39</v>
      </c>
      <c r="C48" s="10" t="str">
        <f t="shared" si="3"/>
        <v>PATAY Jean-Christophe</v>
      </c>
      <c r="D48" s="10" t="str">
        <f t="shared" si="6"/>
        <v>Gleizé C.C.</v>
      </c>
      <c r="E48" s="11">
        <f t="shared" si="7"/>
        <v>69</v>
      </c>
      <c r="F48" s="19"/>
    </row>
    <row r="49" spans="1:6" ht="19.5" customHeight="1">
      <c r="A49" s="12" t="s">
        <v>464</v>
      </c>
      <c r="B49" s="13">
        <v>6</v>
      </c>
      <c r="C49" s="14" t="str">
        <f t="shared" si="3"/>
        <v>NETO Antonio</v>
      </c>
      <c r="D49" s="14" t="str">
        <f t="shared" si="6"/>
        <v>St-Denis C.</v>
      </c>
      <c r="E49" s="16">
        <f t="shared" si="7"/>
        <v>1</v>
      </c>
      <c r="F49" s="20"/>
    </row>
    <row r="50" spans="1:6" ht="19.5" customHeight="1">
      <c r="A50" s="8" t="s">
        <v>464</v>
      </c>
      <c r="B50" s="9">
        <v>17</v>
      </c>
      <c r="C50" s="10" t="str">
        <f t="shared" si="3"/>
        <v>VICENTE David</v>
      </c>
      <c r="D50" s="10" t="str">
        <f t="shared" si="6"/>
        <v>V.C. Druillat</v>
      </c>
      <c r="E50" s="11">
        <f t="shared" si="7"/>
        <v>1</v>
      </c>
      <c r="F50" s="19"/>
    </row>
    <row r="51" spans="1:6" ht="19.5" customHeight="1">
      <c r="A51" s="12" t="s">
        <v>464</v>
      </c>
      <c r="B51" s="13">
        <v>51</v>
      </c>
      <c r="C51" s="14" t="str">
        <f t="shared" si="3"/>
        <v>MAGNIEN Frédéric</v>
      </c>
      <c r="D51" s="14" t="str">
        <f t="shared" si="6"/>
        <v>U.C. Cran-Gevrier</v>
      </c>
      <c r="E51" s="16">
        <f t="shared" si="7"/>
        <v>74</v>
      </c>
      <c r="F51" s="20"/>
    </row>
    <row r="52" spans="1:6" ht="19.5" customHeight="1">
      <c r="A52" s="8" t="s">
        <v>464</v>
      </c>
      <c r="B52" s="9">
        <v>27</v>
      </c>
      <c r="C52" s="10" t="str">
        <f t="shared" si="3"/>
        <v>ANGOT Loïc</v>
      </c>
      <c r="D52" s="10" t="str">
        <f t="shared" si="6"/>
        <v>Fontanil C.</v>
      </c>
      <c r="E52" s="11">
        <f t="shared" si="7"/>
        <v>38</v>
      </c>
      <c r="F52" s="19"/>
    </row>
    <row r="53" spans="1:6" ht="19.5" customHeight="1">
      <c r="A53" s="12" t="s">
        <v>464</v>
      </c>
      <c r="B53" s="13">
        <v>12</v>
      </c>
      <c r="C53" s="14" t="str">
        <f t="shared" si="3"/>
        <v>BOQUILLOD Pascal</v>
      </c>
      <c r="D53" s="14" t="str">
        <f t="shared" si="6"/>
        <v>V.C. Druillat</v>
      </c>
      <c r="E53" s="16">
        <f t="shared" si="7"/>
        <v>1</v>
      </c>
      <c r="F53" s="20"/>
    </row>
    <row r="54" spans="1:6" ht="19.5" customHeight="1">
      <c r="A54" s="8" t="s">
        <v>464</v>
      </c>
      <c r="B54" s="9">
        <v>19</v>
      </c>
      <c r="C54" s="10" t="str">
        <f t="shared" si="3"/>
        <v>GOUTEBROZE Didier</v>
      </c>
      <c r="D54" s="10" t="str">
        <f t="shared" si="6"/>
        <v>Viriat Team</v>
      </c>
      <c r="E54" s="11">
        <f t="shared" si="7"/>
        <v>1</v>
      </c>
      <c r="F54" s="19"/>
    </row>
    <row r="55" spans="1:6" ht="19.5" customHeight="1">
      <c r="A55" s="12" t="s">
        <v>464</v>
      </c>
      <c r="B55" s="13">
        <v>21</v>
      </c>
      <c r="C55" s="14" t="str">
        <f t="shared" si="3"/>
        <v>RADIX Christian</v>
      </c>
      <c r="D55" s="14" t="str">
        <f t="shared" si="6"/>
        <v>Viriat Team</v>
      </c>
      <c r="E55" s="16">
        <f t="shared" si="7"/>
        <v>1</v>
      </c>
      <c r="F55" s="20"/>
    </row>
    <row r="56" spans="1:6" ht="19.5" customHeight="1">
      <c r="A56" s="8" t="s">
        <v>464</v>
      </c>
      <c r="B56" s="9">
        <v>25</v>
      </c>
      <c r="C56" s="10" t="str">
        <f t="shared" si="3"/>
        <v>PIC Gérard</v>
      </c>
      <c r="D56" s="10" t="str">
        <f aca="true" t="shared" si="8" ref="D56:D61">IF(ISBLANK(B56),"",VLOOKUP(B56,AM_4049,3,FALSE))</f>
        <v>Brezins V.C.B.</v>
      </c>
      <c r="E56" s="11">
        <f aca="true" t="shared" si="9" ref="E56:E61">IF(ISBLANK(B56),"",VLOOKUP(B56,AM_4049,4,FALSE))</f>
        <v>38</v>
      </c>
      <c r="F56" s="19"/>
    </row>
    <row r="57" spans="1:6" ht="19.5" customHeight="1">
      <c r="A57" s="12"/>
      <c r="B57" s="13"/>
      <c r="C57" s="14">
        <f t="shared" si="3"/>
      </c>
      <c r="D57" s="14">
        <f t="shared" si="8"/>
      </c>
      <c r="E57" s="16">
        <f t="shared" si="9"/>
      </c>
      <c r="F57" s="20"/>
    </row>
    <row r="58" spans="1:6" ht="19.5" customHeight="1">
      <c r="A58" s="8" t="s">
        <v>463</v>
      </c>
      <c r="B58" s="9">
        <v>43</v>
      </c>
      <c r="C58" s="10" t="str">
        <f t="shared" si="3"/>
        <v>DAVID Philippe</v>
      </c>
      <c r="D58" s="10" t="str">
        <f t="shared" si="8"/>
        <v>La Motte-Servolex C.</v>
      </c>
      <c r="E58" s="11">
        <f t="shared" si="9"/>
        <v>73</v>
      </c>
      <c r="F58" s="19"/>
    </row>
    <row r="59" spans="1:6" ht="19.5" customHeight="1">
      <c r="A59" s="12" t="s">
        <v>463</v>
      </c>
      <c r="B59" s="13">
        <v>40</v>
      </c>
      <c r="C59" s="14" t="str">
        <f t="shared" si="3"/>
        <v>REZZE Alain</v>
      </c>
      <c r="D59" s="14" t="str">
        <f t="shared" si="8"/>
        <v>Gleizé C.C.</v>
      </c>
      <c r="E59" s="16">
        <f t="shared" si="9"/>
        <v>69</v>
      </c>
      <c r="F59" s="20"/>
    </row>
    <row r="60" spans="1:6" ht="19.5" customHeight="1">
      <c r="A60" s="8" t="s">
        <v>463</v>
      </c>
      <c r="B60" s="9">
        <v>2</v>
      </c>
      <c r="C60" s="10" t="str">
        <f t="shared" si="3"/>
        <v>GENTET Pascal</v>
      </c>
      <c r="D60" s="10" t="str">
        <f t="shared" si="8"/>
        <v>Bourg A.C.</v>
      </c>
      <c r="E60" s="11">
        <f t="shared" si="9"/>
        <v>1</v>
      </c>
      <c r="F60" s="19"/>
    </row>
    <row r="61" spans="1:6" ht="19.5" customHeight="1">
      <c r="A61" s="12" t="s">
        <v>463</v>
      </c>
      <c r="B61" s="13">
        <v>3</v>
      </c>
      <c r="C61" s="14" t="str">
        <f t="shared" si="3"/>
        <v>LEBOURGEOIS Gilles</v>
      </c>
      <c r="D61" s="14" t="str">
        <f t="shared" si="8"/>
        <v>Bourg A.C.</v>
      </c>
      <c r="E61" s="16">
        <f t="shared" si="9"/>
        <v>1</v>
      </c>
      <c r="F61" s="20"/>
    </row>
    <row r="62" spans="1:6" ht="19.5" customHeight="1">
      <c r="A62" s="8" t="s">
        <v>463</v>
      </c>
      <c r="B62" s="9">
        <v>30</v>
      </c>
      <c r="C62" s="10" t="str">
        <f t="shared" si="3"/>
        <v>HOFER Didier</v>
      </c>
      <c r="D62" s="10" t="str">
        <f t="shared" si="4"/>
        <v>U.C. Rives</v>
      </c>
      <c r="E62" s="11">
        <f t="shared" si="5"/>
        <v>38</v>
      </c>
      <c r="F62" s="19"/>
    </row>
    <row r="63" spans="1:6" ht="19.5" customHeight="1">
      <c r="A63" s="12" t="s">
        <v>463</v>
      </c>
      <c r="B63" s="13">
        <v>34</v>
      </c>
      <c r="C63" s="14" t="str">
        <f t="shared" si="3"/>
        <v>PETITJEAN Philippe</v>
      </c>
      <c r="D63" s="14" t="str">
        <f t="shared" si="4"/>
        <v>A.C. Lyon Vaise</v>
      </c>
      <c r="E63" s="16">
        <f t="shared" si="5"/>
        <v>69</v>
      </c>
      <c r="F63" s="20"/>
    </row>
    <row r="64" spans="1:6" ht="19.5" customHeight="1" hidden="1">
      <c r="A64" s="8"/>
      <c r="B64" s="9"/>
      <c r="C64" s="10">
        <f t="shared" si="3"/>
      </c>
      <c r="D64" s="10">
        <f t="shared" si="4"/>
      </c>
      <c r="E64" s="11">
        <f t="shared" si="5"/>
      </c>
      <c r="F64" s="19"/>
    </row>
    <row r="65" spans="1:6" ht="19.5" customHeight="1" hidden="1">
      <c r="A65" s="12"/>
      <c r="B65" s="13"/>
      <c r="C65" s="14">
        <f t="shared" si="3"/>
      </c>
      <c r="D65" s="14">
        <f t="shared" si="4"/>
      </c>
      <c r="E65" s="16">
        <f t="shared" si="5"/>
      </c>
      <c r="F65" s="20"/>
    </row>
    <row r="66" spans="1:6" ht="19.5" customHeight="1" hidden="1">
      <c r="A66" s="8"/>
      <c r="B66" s="9"/>
      <c r="C66" s="10">
        <f t="shared" si="3"/>
      </c>
      <c r="D66" s="10">
        <f t="shared" si="4"/>
      </c>
      <c r="E66" s="11">
        <f t="shared" si="5"/>
      </c>
      <c r="F66" s="19"/>
    </row>
    <row r="67" spans="1:6" ht="19.5" customHeight="1" hidden="1">
      <c r="A67" s="12"/>
      <c r="B67" s="13"/>
      <c r="C67" s="14">
        <f t="shared" si="3"/>
      </c>
      <c r="D67" s="14">
        <f t="shared" si="4"/>
      </c>
      <c r="E67" s="16">
        <f t="shared" si="5"/>
      </c>
      <c r="F67" s="20"/>
    </row>
    <row r="68" spans="1:6" ht="19.5" customHeight="1" hidden="1">
      <c r="A68" s="8"/>
      <c r="B68" s="9"/>
      <c r="C68" s="10">
        <f t="shared" si="3"/>
      </c>
      <c r="D68" s="10">
        <f t="shared" si="4"/>
      </c>
      <c r="E68" s="11">
        <f t="shared" si="5"/>
      </c>
      <c r="F68" s="19"/>
    </row>
    <row r="69" spans="1:6" ht="19.5" customHeight="1" hidden="1">
      <c r="A69" s="12"/>
      <c r="B69" s="13"/>
      <c r="C69" s="14">
        <f t="shared" si="3"/>
      </c>
      <c r="D69" s="14">
        <f t="shared" si="4"/>
      </c>
      <c r="E69" s="16">
        <f t="shared" si="5"/>
      </c>
      <c r="F69" s="20"/>
    </row>
    <row r="70" spans="1:6" ht="19.5" customHeight="1" hidden="1">
      <c r="A70" s="8"/>
      <c r="B70" s="9"/>
      <c r="C70" s="10">
        <f t="shared" si="3"/>
      </c>
      <c r="D70" s="10">
        <f t="shared" si="4"/>
      </c>
      <c r="E70" s="11">
        <f t="shared" si="5"/>
      </c>
      <c r="F70" s="19"/>
    </row>
    <row r="71" spans="1:6" ht="19.5" customHeight="1" hidden="1">
      <c r="A71" s="12"/>
      <c r="B71" s="13"/>
      <c r="C71" s="14">
        <f t="shared" si="3"/>
      </c>
      <c r="D71" s="14">
        <f t="shared" si="4"/>
      </c>
      <c r="E71" s="16">
        <f t="shared" si="5"/>
      </c>
      <c r="F71" s="20"/>
    </row>
    <row r="72" spans="1:6" ht="19.5" customHeight="1" hidden="1">
      <c r="A72" s="8"/>
      <c r="B72" s="9"/>
      <c r="C72" s="10">
        <f t="shared" si="3"/>
      </c>
      <c r="D72" s="10">
        <f t="shared" si="4"/>
      </c>
      <c r="E72" s="11">
        <f t="shared" si="5"/>
      </c>
      <c r="F72" s="19"/>
    </row>
    <row r="73" spans="1:6" ht="19.5" customHeight="1" hidden="1">
      <c r="A73" s="12"/>
      <c r="B73" s="13"/>
      <c r="C73" s="14">
        <f t="shared" si="3"/>
      </c>
      <c r="D73" s="14">
        <f t="shared" si="4"/>
      </c>
      <c r="E73" s="16">
        <f t="shared" si="5"/>
      </c>
      <c r="F73" s="20"/>
    </row>
    <row r="74" spans="1:6" ht="19.5" customHeight="1" hidden="1">
      <c r="A74" s="8"/>
      <c r="B74" s="9"/>
      <c r="C74" s="10">
        <f t="shared" si="3"/>
      </c>
      <c r="D74" s="10">
        <f t="shared" si="4"/>
      </c>
      <c r="E74" s="11">
        <f t="shared" si="5"/>
      </c>
      <c r="F74" s="19"/>
    </row>
    <row r="75" spans="1:6" ht="19.5" customHeight="1" hidden="1">
      <c r="A75" s="12"/>
      <c r="B75" s="13"/>
      <c r="C75" s="14">
        <f aca="true" t="shared" si="10" ref="C75:C84">IF(ISBLANK(B75),"",VLOOKUP(B75,AM_4049,2,FALSE))</f>
      </c>
      <c r="D75" s="14">
        <f aca="true" t="shared" si="11" ref="D75:D84">IF(ISBLANK(B75),"",VLOOKUP(B75,AM_4049,3,FALSE))</f>
      </c>
      <c r="E75" s="16">
        <f aca="true" t="shared" si="12" ref="E75:E84">IF(ISBLANK(B75),"",VLOOKUP(B75,AM_4049,4,FALSE))</f>
      </c>
      <c r="F75" s="20"/>
    </row>
    <row r="76" spans="1:6" ht="19.5" customHeight="1" hidden="1">
      <c r="A76" s="8"/>
      <c r="B76" s="9"/>
      <c r="C76" s="10">
        <f t="shared" si="10"/>
      </c>
      <c r="D76" s="10">
        <f t="shared" si="11"/>
      </c>
      <c r="E76" s="11">
        <f t="shared" si="12"/>
      </c>
      <c r="F76" s="19"/>
    </row>
    <row r="77" spans="1:6" ht="19.5" customHeight="1" hidden="1">
      <c r="A77" s="12"/>
      <c r="B77" s="13"/>
      <c r="C77" s="14">
        <f t="shared" si="10"/>
      </c>
      <c r="D77" s="14">
        <f t="shared" si="11"/>
      </c>
      <c r="E77" s="16">
        <f t="shared" si="12"/>
      </c>
      <c r="F77" s="20"/>
    </row>
    <row r="78" spans="1:6" ht="19.5" customHeight="1" hidden="1">
      <c r="A78" s="8"/>
      <c r="B78" s="9"/>
      <c r="C78" s="10">
        <f t="shared" si="10"/>
      </c>
      <c r="D78" s="10">
        <f t="shared" si="11"/>
      </c>
      <c r="E78" s="11">
        <f t="shared" si="12"/>
      </c>
      <c r="F78" s="19"/>
    </row>
    <row r="79" spans="1:6" ht="19.5" customHeight="1" hidden="1">
      <c r="A79" s="12"/>
      <c r="B79" s="13"/>
      <c r="C79" s="14">
        <f t="shared" si="10"/>
      </c>
      <c r="D79" s="14">
        <f t="shared" si="11"/>
      </c>
      <c r="E79" s="16">
        <f t="shared" si="12"/>
      </c>
      <c r="F79" s="20"/>
    </row>
    <row r="80" spans="1:6" ht="19.5" customHeight="1" hidden="1">
      <c r="A80" s="8"/>
      <c r="B80" s="9"/>
      <c r="C80" s="10">
        <f t="shared" si="10"/>
      </c>
      <c r="D80" s="10">
        <f t="shared" si="11"/>
      </c>
      <c r="E80" s="11">
        <f t="shared" si="12"/>
      </c>
      <c r="F80" s="19"/>
    </row>
    <row r="81" spans="1:6" ht="19.5" customHeight="1" hidden="1">
      <c r="A81" s="12"/>
      <c r="B81" s="13"/>
      <c r="C81" s="14">
        <f t="shared" si="10"/>
      </c>
      <c r="D81" s="14">
        <f t="shared" si="11"/>
      </c>
      <c r="E81" s="16">
        <f t="shared" si="12"/>
      </c>
      <c r="F81" s="20"/>
    </row>
    <row r="82" spans="1:6" ht="19.5" customHeight="1" hidden="1">
      <c r="A82" s="8"/>
      <c r="B82" s="9"/>
      <c r="C82" s="10">
        <f t="shared" si="10"/>
      </c>
      <c r="D82" s="10">
        <f t="shared" si="11"/>
      </c>
      <c r="E82" s="11">
        <f t="shared" si="12"/>
      </c>
      <c r="F82" s="19"/>
    </row>
    <row r="83" spans="1:6" ht="19.5" customHeight="1" hidden="1">
      <c r="A83" s="12"/>
      <c r="B83" s="13"/>
      <c r="C83" s="14">
        <f t="shared" si="10"/>
      </c>
      <c r="D83" s="14">
        <f t="shared" si="11"/>
      </c>
      <c r="E83" s="16">
        <f t="shared" si="12"/>
      </c>
      <c r="F83" s="20"/>
    </row>
    <row r="84" spans="1:6" ht="19.5" customHeight="1" hidden="1">
      <c r="A84" s="8"/>
      <c r="B84" s="9"/>
      <c r="C84" s="10">
        <f t="shared" si="10"/>
      </c>
      <c r="D84" s="10">
        <f t="shared" si="11"/>
      </c>
      <c r="E84" s="11">
        <f t="shared" si="12"/>
      </c>
      <c r="F84" s="19"/>
    </row>
  </sheetData>
  <sheetProtection/>
  <mergeCells count="4">
    <mergeCell ref="A3:C3"/>
    <mergeCell ref="D3:E3"/>
    <mergeCell ref="A5:C5"/>
    <mergeCell ref="B1:F1"/>
  </mergeCells>
  <conditionalFormatting sqref="A7:A84 C7:F84">
    <cfRule type="expression" priority="2" dxfId="1" stopIfTrue="1">
      <formula>OR($A7="NP",$A7="Exc")</formula>
    </cfRule>
    <cfRule type="expression" priority="3" dxfId="0" stopIfTrue="1">
      <formula>$E7=1</formula>
    </cfRule>
  </conditionalFormatting>
  <conditionalFormatting sqref="B7:B84">
    <cfRule type="expression" priority="1" dxfId="9" stopIfTrue="1">
      <formula>COUNTIF(B$7:B7,B7)&gt;1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2"/>
  <headerFooter alignWithMargins="0">
    <oddFooter>&amp;L&amp;8&amp;F&amp;R&amp;8&amp;A - page &amp;P/&amp;N</oddFooter>
  </headerFooter>
  <rowBreaks count="2" manualBreakCount="2">
    <brk id="38" max="255" man="1"/>
    <brk id="84" max="255" man="1"/>
  </rowBreaks>
  <colBreaks count="1" manualBreakCount="1">
    <brk id="6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19"/>
  <sheetViews>
    <sheetView tabSelected="1" zoomScaleSheetLayoutView="100" zoomScalePageLayoutView="0" workbookViewId="0" topLeftCell="A91">
      <selection activeCell="J109" sqref="J109"/>
    </sheetView>
  </sheetViews>
  <sheetFormatPr defaultColWidth="11.421875" defaultRowHeight="12.75"/>
  <cols>
    <col min="1" max="1" width="5.7109375" style="75" customWidth="1"/>
    <col min="2" max="2" width="30.7109375" style="75" customWidth="1"/>
    <col min="3" max="3" width="20.7109375" style="75" customWidth="1"/>
    <col min="4" max="4" width="7.7109375" style="75" customWidth="1"/>
    <col min="5" max="5" width="20.7109375" style="75" customWidth="1"/>
    <col min="6" max="6" width="12.7109375" style="75" customWidth="1"/>
    <col min="7" max="7" width="11.7109375" style="75" customWidth="1"/>
    <col min="8" max="8" width="4.7109375" style="82" customWidth="1"/>
    <col min="9" max="9" width="4.7109375" style="84" customWidth="1"/>
    <col min="10" max="16384" width="11.421875" style="75" customWidth="1"/>
  </cols>
  <sheetData>
    <row r="1" spans="1:7" ht="49.5" customHeight="1">
      <c r="A1" s="74"/>
      <c r="B1" s="105" t="s">
        <v>173</v>
      </c>
      <c r="C1" s="105"/>
      <c r="D1" s="105"/>
      <c r="E1" s="105"/>
      <c r="F1" s="105"/>
      <c r="G1" s="106"/>
    </row>
    <row r="2" ht="15" customHeight="1"/>
    <row r="3" spans="1:9" s="76" customFormat="1" ht="30" customHeight="1">
      <c r="A3" s="100" t="s">
        <v>452</v>
      </c>
      <c r="B3" s="101"/>
      <c r="C3" s="110">
        <v>40699</v>
      </c>
      <c r="D3" s="110"/>
      <c r="E3" s="110"/>
      <c r="F3" s="109">
        <f>SUM(D5,D9,D13,D21,D26,D30,D35,D89,D147,D178,D210)</f>
        <v>182</v>
      </c>
      <c r="G3" s="109"/>
      <c r="H3" s="83"/>
      <c r="I3" s="85"/>
    </row>
    <row r="4" ht="15" customHeight="1">
      <c r="G4" s="77"/>
    </row>
    <row r="5" spans="1:7" ht="24.75" customHeight="1">
      <c r="A5" s="103" t="s">
        <v>12</v>
      </c>
      <c r="B5" s="104"/>
      <c r="C5" s="2" t="s">
        <v>159</v>
      </c>
      <c r="D5" s="3">
        <f>COUNTA(B7:B8)</f>
        <v>1</v>
      </c>
      <c r="E5" s="3" t="s">
        <v>447</v>
      </c>
      <c r="F5" s="107" t="s">
        <v>176</v>
      </c>
      <c r="G5" s="108"/>
    </row>
    <row r="6" spans="1:7" ht="16.5" customHeight="1" thickBot="1">
      <c r="A6" s="78" t="s">
        <v>3</v>
      </c>
      <c r="B6" s="79" t="s">
        <v>4</v>
      </c>
      <c r="C6" s="79" t="s">
        <v>1</v>
      </c>
      <c r="D6" s="80" t="s">
        <v>2</v>
      </c>
      <c r="E6" s="80" t="s">
        <v>81</v>
      </c>
      <c r="F6" s="80" t="s">
        <v>175</v>
      </c>
      <c r="G6" s="81" t="s">
        <v>82</v>
      </c>
    </row>
    <row r="7" spans="1:9" ht="19.5" customHeight="1">
      <c r="A7" s="70">
        <v>118</v>
      </c>
      <c r="B7" s="66" t="s">
        <v>171</v>
      </c>
      <c r="C7" s="66" t="s">
        <v>24</v>
      </c>
      <c r="D7" s="67">
        <v>1</v>
      </c>
      <c r="E7" s="68" t="s">
        <v>177</v>
      </c>
      <c r="F7" s="68">
        <v>1996</v>
      </c>
      <c r="G7" s="69" t="s">
        <v>172</v>
      </c>
      <c r="H7" s="82">
        <v>1</v>
      </c>
      <c r="I7" s="84">
        <v>1</v>
      </c>
    </row>
    <row r="8" spans="1:7" ht="19.5" customHeight="1">
      <c r="A8" s="53"/>
      <c r="B8" s="54"/>
      <c r="C8" s="58"/>
      <c r="D8" s="59"/>
      <c r="E8" s="60"/>
      <c r="F8" s="60"/>
      <c r="G8" s="57"/>
    </row>
    <row r="9" spans="1:7" ht="24.75" customHeight="1">
      <c r="A9" s="103" t="s">
        <v>5</v>
      </c>
      <c r="B9" s="104"/>
      <c r="C9" s="2" t="s">
        <v>158</v>
      </c>
      <c r="D9" s="3">
        <f>COUNTA(B11:B12)</f>
        <v>1</v>
      </c>
      <c r="E9" s="3" t="s">
        <v>447</v>
      </c>
      <c r="F9" s="107" t="s">
        <v>176</v>
      </c>
      <c r="G9" s="108"/>
    </row>
    <row r="10" spans="1:7" ht="16.5" customHeight="1" thickBot="1">
      <c r="A10" s="78" t="s">
        <v>3</v>
      </c>
      <c r="B10" s="79" t="s">
        <v>4</v>
      </c>
      <c r="C10" s="79" t="s">
        <v>1</v>
      </c>
      <c r="D10" s="80" t="s">
        <v>2</v>
      </c>
      <c r="E10" s="80" t="s">
        <v>81</v>
      </c>
      <c r="F10" s="80" t="s">
        <v>175</v>
      </c>
      <c r="G10" s="81" t="s">
        <v>82</v>
      </c>
    </row>
    <row r="11" spans="1:9" ht="19.5" customHeight="1">
      <c r="A11" s="70">
        <v>117</v>
      </c>
      <c r="B11" s="66" t="s">
        <v>178</v>
      </c>
      <c r="C11" s="66" t="s">
        <v>179</v>
      </c>
      <c r="D11" s="67">
        <v>38</v>
      </c>
      <c r="E11" s="68" t="s">
        <v>180</v>
      </c>
      <c r="F11" s="68">
        <v>1997</v>
      </c>
      <c r="G11" s="69" t="s">
        <v>181</v>
      </c>
      <c r="H11" s="82">
        <v>2</v>
      </c>
      <c r="I11" s="84">
        <v>1</v>
      </c>
    </row>
    <row r="12" spans="1:7" ht="19.5" customHeight="1">
      <c r="A12" s="53"/>
      <c r="B12" s="54"/>
      <c r="C12" s="58"/>
      <c r="D12" s="59"/>
      <c r="E12" s="60"/>
      <c r="F12" s="60"/>
      <c r="G12" s="57"/>
    </row>
    <row r="13" spans="1:7" ht="24.75" customHeight="1">
      <c r="A13" s="103" t="s">
        <v>8</v>
      </c>
      <c r="B13" s="104"/>
      <c r="C13" s="2" t="s">
        <v>158</v>
      </c>
      <c r="D13" s="3">
        <f>COUNTA(B15:B20)</f>
        <v>5</v>
      </c>
      <c r="E13" s="3" t="s">
        <v>448</v>
      </c>
      <c r="F13" s="107" t="s">
        <v>176</v>
      </c>
      <c r="G13" s="108"/>
    </row>
    <row r="14" spans="1:7" ht="16.5" customHeight="1" thickBot="1">
      <c r="A14" s="78" t="s">
        <v>3</v>
      </c>
      <c r="B14" s="79" t="s">
        <v>4</v>
      </c>
      <c r="C14" s="79" t="s">
        <v>1</v>
      </c>
      <c r="D14" s="80" t="s">
        <v>2</v>
      </c>
      <c r="E14" s="80" t="s">
        <v>81</v>
      </c>
      <c r="F14" s="80" t="s">
        <v>175</v>
      </c>
      <c r="G14" s="81" t="s">
        <v>82</v>
      </c>
    </row>
    <row r="15" spans="1:9" ht="19.5" customHeight="1">
      <c r="A15" s="70">
        <v>110</v>
      </c>
      <c r="B15" s="66" t="s">
        <v>25</v>
      </c>
      <c r="C15" s="66" t="s">
        <v>26</v>
      </c>
      <c r="D15" s="67">
        <v>1</v>
      </c>
      <c r="E15" s="68" t="s">
        <v>160</v>
      </c>
      <c r="F15" s="68">
        <v>1994</v>
      </c>
      <c r="G15" s="69" t="s">
        <v>102</v>
      </c>
      <c r="H15" s="82">
        <v>3</v>
      </c>
      <c r="I15" s="84">
        <v>1</v>
      </c>
    </row>
    <row r="16" spans="1:9" ht="19.5" customHeight="1">
      <c r="A16" s="71">
        <v>111</v>
      </c>
      <c r="B16" s="10" t="s">
        <v>131</v>
      </c>
      <c r="C16" s="10" t="s">
        <v>32</v>
      </c>
      <c r="D16" s="11">
        <v>1</v>
      </c>
      <c r="E16" s="48" t="s">
        <v>160</v>
      </c>
      <c r="F16" s="48">
        <v>1994</v>
      </c>
      <c r="G16" s="51" t="s">
        <v>132</v>
      </c>
      <c r="H16" s="82">
        <v>4</v>
      </c>
      <c r="I16" s="84">
        <v>2</v>
      </c>
    </row>
    <row r="17" spans="1:9" ht="19.5" customHeight="1">
      <c r="A17" s="72">
        <v>112</v>
      </c>
      <c r="B17" s="14" t="s">
        <v>23</v>
      </c>
      <c r="C17" s="14" t="s">
        <v>22</v>
      </c>
      <c r="D17" s="16">
        <v>1</v>
      </c>
      <c r="E17" s="49" t="s">
        <v>160</v>
      </c>
      <c r="F17" s="49">
        <v>1995</v>
      </c>
      <c r="G17" s="52" t="s">
        <v>128</v>
      </c>
      <c r="H17" s="82">
        <v>5</v>
      </c>
      <c r="I17" s="84">
        <v>3</v>
      </c>
    </row>
    <row r="18" spans="1:9" ht="19.5" customHeight="1">
      <c r="A18" s="71">
        <v>113</v>
      </c>
      <c r="B18" s="10" t="s">
        <v>182</v>
      </c>
      <c r="C18" s="61" t="s">
        <v>183</v>
      </c>
      <c r="D18" s="62">
        <v>38</v>
      </c>
      <c r="E18" s="63" t="s">
        <v>160</v>
      </c>
      <c r="F18" s="63">
        <v>1994</v>
      </c>
      <c r="G18" s="51" t="s">
        <v>184</v>
      </c>
      <c r="H18" s="82">
        <v>6</v>
      </c>
      <c r="I18" s="84">
        <v>4</v>
      </c>
    </row>
    <row r="19" spans="1:9" ht="19.5" customHeight="1">
      <c r="A19" s="72">
        <v>114</v>
      </c>
      <c r="B19" s="14" t="s">
        <v>185</v>
      </c>
      <c r="C19" s="14" t="s">
        <v>186</v>
      </c>
      <c r="D19" s="16">
        <v>69</v>
      </c>
      <c r="E19" s="49" t="s">
        <v>160</v>
      </c>
      <c r="F19" s="49">
        <v>1994</v>
      </c>
      <c r="G19" s="52" t="s">
        <v>187</v>
      </c>
      <c r="H19" s="82">
        <v>7</v>
      </c>
      <c r="I19" s="84">
        <v>5</v>
      </c>
    </row>
    <row r="20" spans="1:7" ht="19.5" customHeight="1">
      <c r="A20" s="53"/>
      <c r="B20" s="54"/>
      <c r="C20" s="58"/>
      <c r="D20" s="59"/>
      <c r="E20" s="60"/>
      <c r="F20" s="60"/>
      <c r="G20" s="57"/>
    </row>
    <row r="21" spans="1:7" ht="24.75" customHeight="1">
      <c r="A21" s="103" t="s">
        <v>15</v>
      </c>
      <c r="B21" s="104"/>
      <c r="C21" s="2" t="s">
        <v>159</v>
      </c>
      <c r="D21" s="3">
        <f>COUNTA(B23:B25)</f>
        <v>2</v>
      </c>
      <c r="E21" s="3" t="s">
        <v>448</v>
      </c>
      <c r="F21" s="107" t="s">
        <v>176</v>
      </c>
      <c r="G21" s="108"/>
    </row>
    <row r="22" spans="1:7" ht="16.5" customHeight="1" thickBot="1">
      <c r="A22" s="78" t="s">
        <v>3</v>
      </c>
      <c r="B22" s="79" t="s">
        <v>4</v>
      </c>
      <c r="C22" s="79" t="s">
        <v>1</v>
      </c>
      <c r="D22" s="80" t="s">
        <v>2</v>
      </c>
      <c r="E22" s="80" t="s">
        <v>81</v>
      </c>
      <c r="F22" s="80" t="s">
        <v>83</v>
      </c>
      <c r="G22" s="81" t="s">
        <v>82</v>
      </c>
    </row>
    <row r="23" spans="1:9" ht="19.5" customHeight="1">
      <c r="A23" s="72">
        <v>119</v>
      </c>
      <c r="B23" s="14" t="s">
        <v>188</v>
      </c>
      <c r="C23" s="14" t="s">
        <v>179</v>
      </c>
      <c r="D23" s="16">
        <v>38</v>
      </c>
      <c r="E23" s="49" t="s">
        <v>189</v>
      </c>
      <c r="F23" s="49">
        <v>1990</v>
      </c>
      <c r="G23" s="52" t="s">
        <v>190</v>
      </c>
      <c r="H23" s="82">
        <v>8</v>
      </c>
      <c r="I23" s="84">
        <v>1</v>
      </c>
    </row>
    <row r="24" spans="1:9" ht="19.5" customHeight="1">
      <c r="A24" s="71">
        <v>120</v>
      </c>
      <c r="B24" s="10" t="s">
        <v>191</v>
      </c>
      <c r="C24" s="10" t="s">
        <v>192</v>
      </c>
      <c r="D24" s="11">
        <v>38</v>
      </c>
      <c r="E24" s="48" t="s">
        <v>189</v>
      </c>
      <c r="F24" s="48">
        <v>1986</v>
      </c>
      <c r="G24" s="51" t="s">
        <v>193</v>
      </c>
      <c r="H24" s="82">
        <v>9</v>
      </c>
      <c r="I24" s="84">
        <v>2</v>
      </c>
    </row>
    <row r="25" spans="1:7" ht="19.5" customHeight="1">
      <c r="A25" s="53"/>
      <c r="B25" s="54"/>
      <c r="C25" s="54"/>
      <c r="D25" s="55"/>
      <c r="E25" s="56"/>
      <c r="F25" s="56"/>
      <c r="G25" s="57"/>
    </row>
    <row r="26" spans="1:7" ht="24.75" customHeight="1">
      <c r="A26" s="103" t="s">
        <v>16</v>
      </c>
      <c r="B26" s="104"/>
      <c r="C26" s="2" t="s">
        <v>159</v>
      </c>
      <c r="D26" s="3">
        <f>COUNTA(B28:B29)</f>
        <v>1</v>
      </c>
      <c r="E26" s="3" t="s">
        <v>448</v>
      </c>
      <c r="F26" s="107" t="s">
        <v>176</v>
      </c>
      <c r="G26" s="108"/>
    </row>
    <row r="27" spans="1:7" ht="16.5" customHeight="1" thickBot="1">
      <c r="A27" s="78" t="s">
        <v>3</v>
      </c>
      <c r="B27" s="79" t="s">
        <v>4</v>
      </c>
      <c r="C27" s="79" t="s">
        <v>1</v>
      </c>
      <c r="D27" s="80" t="s">
        <v>2</v>
      </c>
      <c r="E27" s="80" t="s">
        <v>81</v>
      </c>
      <c r="F27" s="80" t="s">
        <v>83</v>
      </c>
      <c r="G27" s="81" t="s">
        <v>82</v>
      </c>
    </row>
    <row r="28" spans="1:9" ht="19.5" customHeight="1">
      <c r="A28" s="72">
        <v>121</v>
      </c>
      <c r="B28" s="14" t="s">
        <v>194</v>
      </c>
      <c r="C28" s="14" t="s">
        <v>195</v>
      </c>
      <c r="D28" s="16">
        <v>74</v>
      </c>
      <c r="E28" s="49" t="s">
        <v>196</v>
      </c>
      <c r="F28" s="49">
        <v>1974</v>
      </c>
      <c r="G28" s="52" t="s">
        <v>197</v>
      </c>
      <c r="H28" s="82">
        <v>10</v>
      </c>
      <c r="I28" s="84">
        <v>1</v>
      </c>
    </row>
    <row r="29" spans="1:7" ht="19.5" customHeight="1">
      <c r="A29" s="53"/>
      <c r="B29" s="54"/>
      <c r="C29" s="54"/>
      <c r="D29" s="55"/>
      <c r="E29" s="56"/>
      <c r="F29" s="56"/>
      <c r="G29" s="57"/>
    </row>
    <row r="30" spans="1:7" ht="24.75" customHeight="1">
      <c r="A30" s="103" t="s">
        <v>17</v>
      </c>
      <c r="B30" s="104"/>
      <c r="C30" s="2" t="s">
        <v>159</v>
      </c>
      <c r="D30" s="3">
        <f>COUNTA(B32:B34)</f>
        <v>2</v>
      </c>
      <c r="E30" s="3" t="s">
        <v>448</v>
      </c>
      <c r="F30" s="107" t="s">
        <v>176</v>
      </c>
      <c r="G30" s="108"/>
    </row>
    <row r="31" spans="1:7" ht="16.5" customHeight="1" thickBot="1">
      <c r="A31" s="78" t="s">
        <v>3</v>
      </c>
      <c r="B31" s="79" t="s">
        <v>4</v>
      </c>
      <c r="C31" s="79" t="s">
        <v>1</v>
      </c>
      <c r="D31" s="80" t="s">
        <v>2</v>
      </c>
      <c r="E31" s="80" t="s">
        <v>81</v>
      </c>
      <c r="F31" s="80" t="s">
        <v>83</v>
      </c>
      <c r="G31" s="81" t="s">
        <v>82</v>
      </c>
    </row>
    <row r="32" spans="1:9" ht="19.5" customHeight="1">
      <c r="A32" s="72">
        <v>122</v>
      </c>
      <c r="B32" s="14" t="s">
        <v>21</v>
      </c>
      <c r="C32" s="14" t="s">
        <v>124</v>
      </c>
      <c r="D32" s="16">
        <v>1</v>
      </c>
      <c r="E32" s="49" t="s">
        <v>161</v>
      </c>
      <c r="F32" s="49">
        <v>1967</v>
      </c>
      <c r="G32" s="52" t="s">
        <v>125</v>
      </c>
      <c r="H32" s="82">
        <v>11</v>
      </c>
      <c r="I32" s="84">
        <v>1</v>
      </c>
    </row>
    <row r="33" spans="1:9" ht="19.5" customHeight="1">
      <c r="A33" s="71">
        <v>123</v>
      </c>
      <c r="B33" s="10" t="s">
        <v>198</v>
      </c>
      <c r="C33" s="10" t="s">
        <v>199</v>
      </c>
      <c r="D33" s="11">
        <v>26</v>
      </c>
      <c r="E33" s="48" t="s">
        <v>161</v>
      </c>
      <c r="F33" s="48">
        <v>1970</v>
      </c>
      <c r="G33" s="51" t="s">
        <v>200</v>
      </c>
      <c r="H33" s="82">
        <v>12</v>
      </c>
      <c r="I33" s="84">
        <v>2</v>
      </c>
    </row>
    <row r="34" spans="1:7" ht="19.5" customHeight="1">
      <c r="A34" s="53"/>
      <c r="B34" s="54"/>
      <c r="C34" s="54"/>
      <c r="D34" s="55"/>
      <c r="E34" s="56"/>
      <c r="F34" s="56"/>
      <c r="G34" s="57"/>
    </row>
    <row r="35" spans="1:7" ht="24.75" customHeight="1">
      <c r="A35" s="103" t="s">
        <v>11</v>
      </c>
      <c r="B35" s="104"/>
      <c r="C35" s="2" t="s">
        <v>158</v>
      </c>
      <c r="D35" s="3">
        <f>COUNTA(B37:B88)</f>
        <v>51</v>
      </c>
      <c r="E35" s="3" t="s">
        <v>448</v>
      </c>
      <c r="F35" s="107" t="s">
        <v>176</v>
      </c>
      <c r="G35" s="108"/>
    </row>
    <row r="36" spans="1:7" ht="16.5" customHeight="1" thickBot="1">
      <c r="A36" s="78" t="s">
        <v>3</v>
      </c>
      <c r="B36" s="79" t="s">
        <v>4</v>
      </c>
      <c r="C36" s="79" t="s">
        <v>1</v>
      </c>
      <c r="D36" s="80" t="s">
        <v>2</v>
      </c>
      <c r="E36" s="80" t="s">
        <v>81</v>
      </c>
      <c r="F36" s="80" t="s">
        <v>83</v>
      </c>
      <c r="G36" s="81" t="s">
        <v>82</v>
      </c>
    </row>
    <row r="37" spans="1:9" ht="19.5" customHeight="1">
      <c r="A37" s="12">
        <v>99</v>
      </c>
      <c r="B37" s="14" t="s">
        <v>61</v>
      </c>
      <c r="C37" s="14" t="s">
        <v>27</v>
      </c>
      <c r="D37" s="16">
        <v>1</v>
      </c>
      <c r="E37" s="49" t="s">
        <v>201</v>
      </c>
      <c r="F37" s="49">
        <v>1952</v>
      </c>
      <c r="G37" s="52" t="s">
        <v>119</v>
      </c>
      <c r="H37" s="82">
        <v>13</v>
      </c>
      <c r="I37" s="84">
        <v>1</v>
      </c>
    </row>
    <row r="38" spans="1:9" ht="19.5" customHeight="1">
      <c r="A38" s="8">
        <v>98</v>
      </c>
      <c r="B38" s="10" t="s">
        <v>64</v>
      </c>
      <c r="C38" s="10" t="s">
        <v>27</v>
      </c>
      <c r="D38" s="11">
        <v>1</v>
      </c>
      <c r="E38" s="48" t="s">
        <v>201</v>
      </c>
      <c r="F38" s="48">
        <v>1950</v>
      </c>
      <c r="G38" s="51" t="s">
        <v>122</v>
      </c>
      <c r="H38" s="82">
        <v>14</v>
      </c>
      <c r="I38" s="84">
        <v>2</v>
      </c>
    </row>
    <row r="39" spans="1:9" ht="19.5" customHeight="1">
      <c r="A39" s="12">
        <v>97</v>
      </c>
      <c r="B39" s="14" t="s">
        <v>63</v>
      </c>
      <c r="C39" s="14" t="s">
        <v>27</v>
      </c>
      <c r="D39" s="16">
        <v>1</v>
      </c>
      <c r="E39" s="49" t="s">
        <v>201</v>
      </c>
      <c r="F39" s="49">
        <v>1951</v>
      </c>
      <c r="G39" s="52" t="s">
        <v>121</v>
      </c>
      <c r="H39" s="82">
        <v>15</v>
      </c>
      <c r="I39" s="84">
        <v>3</v>
      </c>
    </row>
    <row r="40" spans="1:9" ht="19.5" customHeight="1">
      <c r="A40" s="8">
        <v>96</v>
      </c>
      <c r="B40" s="10" t="s">
        <v>30</v>
      </c>
      <c r="C40" s="10" t="s">
        <v>27</v>
      </c>
      <c r="D40" s="11">
        <v>1</v>
      </c>
      <c r="E40" s="48" t="s">
        <v>201</v>
      </c>
      <c r="F40" s="48">
        <v>1942</v>
      </c>
      <c r="G40" s="51" t="s">
        <v>123</v>
      </c>
      <c r="H40" s="82">
        <v>16</v>
      </c>
      <c r="I40" s="84">
        <v>4</v>
      </c>
    </row>
    <row r="41" spans="1:9" ht="19.5" customHeight="1">
      <c r="A41" s="12">
        <v>95</v>
      </c>
      <c r="B41" s="14" t="s">
        <v>66</v>
      </c>
      <c r="C41" s="14" t="s">
        <v>27</v>
      </c>
      <c r="D41" s="16">
        <v>1</v>
      </c>
      <c r="E41" s="49" t="s">
        <v>201</v>
      </c>
      <c r="F41" s="49">
        <v>1952</v>
      </c>
      <c r="G41" s="52" t="s">
        <v>120</v>
      </c>
      <c r="H41" s="82">
        <v>17</v>
      </c>
      <c r="I41" s="84">
        <v>5</v>
      </c>
    </row>
    <row r="42" spans="1:9" ht="19.5" customHeight="1">
      <c r="A42" s="8">
        <v>94</v>
      </c>
      <c r="B42" s="10" t="s">
        <v>58</v>
      </c>
      <c r="C42" s="10" t="s">
        <v>39</v>
      </c>
      <c r="D42" s="11">
        <v>1</v>
      </c>
      <c r="E42" s="48" t="s">
        <v>201</v>
      </c>
      <c r="F42" s="48">
        <v>1960</v>
      </c>
      <c r="G42" s="51" t="s">
        <v>105</v>
      </c>
      <c r="H42" s="82">
        <v>18</v>
      </c>
      <c r="I42" s="84">
        <v>6</v>
      </c>
    </row>
    <row r="43" spans="1:9" ht="19.5" customHeight="1">
      <c r="A43" s="12">
        <v>93</v>
      </c>
      <c r="B43" s="14" t="s">
        <v>36</v>
      </c>
      <c r="C43" s="14" t="s">
        <v>24</v>
      </c>
      <c r="D43" s="16">
        <v>1</v>
      </c>
      <c r="E43" s="49" t="s">
        <v>201</v>
      </c>
      <c r="F43" s="49">
        <v>1954</v>
      </c>
      <c r="G43" s="52" t="s">
        <v>87</v>
      </c>
      <c r="H43" s="82">
        <v>19</v>
      </c>
      <c r="I43" s="84">
        <v>7</v>
      </c>
    </row>
    <row r="44" spans="1:9" ht="19.5" customHeight="1">
      <c r="A44" s="8">
        <v>92</v>
      </c>
      <c r="B44" s="10" t="s">
        <v>68</v>
      </c>
      <c r="C44" s="10" t="s">
        <v>124</v>
      </c>
      <c r="D44" s="11">
        <v>1</v>
      </c>
      <c r="E44" s="48" t="s">
        <v>201</v>
      </c>
      <c r="F44" s="48">
        <v>1951</v>
      </c>
      <c r="G44" s="51" t="s">
        <v>127</v>
      </c>
      <c r="H44" s="82">
        <v>20</v>
      </c>
      <c r="I44" s="84">
        <v>8</v>
      </c>
    </row>
    <row r="45" spans="1:9" ht="19.5" customHeight="1">
      <c r="A45" s="12">
        <v>91</v>
      </c>
      <c r="B45" s="14" t="s">
        <v>163</v>
      </c>
      <c r="C45" s="14" t="s">
        <v>40</v>
      </c>
      <c r="D45" s="16">
        <v>1</v>
      </c>
      <c r="E45" s="49" t="s">
        <v>201</v>
      </c>
      <c r="F45" s="49">
        <v>1958</v>
      </c>
      <c r="G45" s="52" t="s">
        <v>90</v>
      </c>
      <c r="H45" s="82">
        <v>21</v>
      </c>
      <c r="I45" s="84">
        <v>9</v>
      </c>
    </row>
    <row r="46" spans="1:9" ht="19.5" customHeight="1">
      <c r="A46" s="8">
        <v>90</v>
      </c>
      <c r="B46" s="10" t="s">
        <v>33</v>
      </c>
      <c r="C46" s="10" t="s">
        <v>26</v>
      </c>
      <c r="D46" s="11">
        <v>1</v>
      </c>
      <c r="E46" s="48" t="s">
        <v>201</v>
      </c>
      <c r="F46" s="48">
        <v>1949</v>
      </c>
      <c r="G46" s="51" t="s">
        <v>103</v>
      </c>
      <c r="H46" s="82">
        <v>22</v>
      </c>
      <c r="I46" s="84">
        <v>10</v>
      </c>
    </row>
    <row r="47" spans="1:9" ht="19.5" customHeight="1">
      <c r="A47" s="12">
        <v>89</v>
      </c>
      <c r="B47" s="14" t="s">
        <v>202</v>
      </c>
      <c r="C47" s="14" t="s">
        <v>28</v>
      </c>
      <c r="D47" s="16">
        <v>1</v>
      </c>
      <c r="E47" s="49" t="s">
        <v>201</v>
      </c>
      <c r="F47" s="49">
        <v>1958</v>
      </c>
      <c r="G47" s="52" t="s">
        <v>98</v>
      </c>
      <c r="H47" s="82">
        <v>23</v>
      </c>
      <c r="I47" s="84">
        <v>11</v>
      </c>
    </row>
    <row r="48" spans="1:9" ht="19.5" customHeight="1">
      <c r="A48" s="8">
        <v>88</v>
      </c>
      <c r="B48" s="10" t="s">
        <v>60</v>
      </c>
      <c r="C48" s="10" t="s">
        <v>28</v>
      </c>
      <c r="D48" s="11">
        <v>1</v>
      </c>
      <c r="E48" s="48" t="s">
        <v>201</v>
      </c>
      <c r="F48" s="48">
        <v>1960</v>
      </c>
      <c r="G48" s="51" t="s">
        <v>99</v>
      </c>
      <c r="H48" s="82">
        <v>24</v>
      </c>
      <c r="I48" s="84">
        <v>12</v>
      </c>
    </row>
    <row r="49" spans="1:9" ht="19.5" customHeight="1">
      <c r="A49" s="12">
        <v>87</v>
      </c>
      <c r="B49" s="14" t="s">
        <v>35</v>
      </c>
      <c r="C49" s="14" t="s">
        <v>28</v>
      </c>
      <c r="D49" s="16">
        <v>1</v>
      </c>
      <c r="E49" s="49" t="s">
        <v>201</v>
      </c>
      <c r="F49" s="49">
        <v>1959</v>
      </c>
      <c r="G49" s="52" t="s">
        <v>101</v>
      </c>
      <c r="H49" s="82">
        <v>25</v>
      </c>
      <c r="I49" s="84">
        <v>13</v>
      </c>
    </row>
    <row r="50" spans="1:9" ht="19.5" customHeight="1">
      <c r="A50" s="8">
        <v>86</v>
      </c>
      <c r="B50" s="10" t="s">
        <v>65</v>
      </c>
      <c r="C50" s="10" t="s">
        <v>28</v>
      </c>
      <c r="D50" s="11">
        <v>1</v>
      </c>
      <c r="E50" s="48" t="s">
        <v>201</v>
      </c>
      <c r="F50" s="48">
        <v>1956</v>
      </c>
      <c r="G50" s="51" t="s">
        <v>100</v>
      </c>
      <c r="H50" s="82">
        <v>26</v>
      </c>
      <c r="I50" s="84">
        <v>14</v>
      </c>
    </row>
    <row r="51" spans="1:9" ht="19.5" customHeight="1">
      <c r="A51" s="12">
        <v>85</v>
      </c>
      <c r="B51" s="14" t="s">
        <v>62</v>
      </c>
      <c r="C51" s="14" t="s">
        <v>22</v>
      </c>
      <c r="D51" s="16">
        <v>1</v>
      </c>
      <c r="E51" s="49" t="s">
        <v>201</v>
      </c>
      <c r="F51" s="49">
        <v>1955</v>
      </c>
      <c r="G51" s="52" t="s">
        <v>130</v>
      </c>
      <c r="H51" s="82">
        <v>27</v>
      </c>
      <c r="I51" s="84">
        <v>15</v>
      </c>
    </row>
    <row r="52" spans="1:9" ht="19.5" customHeight="1">
      <c r="A52" s="8">
        <v>84</v>
      </c>
      <c r="B52" s="10" t="s">
        <v>116</v>
      </c>
      <c r="C52" s="10" t="s">
        <v>114</v>
      </c>
      <c r="D52" s="11">
        <v>1</v>
      </c>
      <c r="E52" s="48" t="s">
        <v>201</v>
      </c>
      <c r="F52" s="48">
        <v>1947</v>
      </c>
      <c r="G52" s="51" t="s">
        <v>117</v>
      </c>
      <c r="H52" s="82">
        <v>28</v>
      </c>
      <c r="I52" s="84">
        <v>16</v>
      </c>
    </row>
    <row r="53" spans="1:9" ht="19.5" customHeight="1">
      <c r="A53" s="12">
        <v>83</v>
      </c>
      <c r="B53" s="14" t="s">
        <v>113</v>
      </c>
      <c r="C53" s="14" t="s">
        <v>114</v>
      </c>
      <c r="D53" s="16">
        <v>1</v>
      </c>
      <c r="E53" s="49" t="s">
        <v>201</v>
      </c>
      <c r="F53" s="49">
        <v>1954</v>
      </c>
      <c r="G53" s="52" t="s">
        <v>115</v>
      </c>
      <c r="H53" s="82">
        <v>29</v>
      </c>
      <c r="I53" s="84">
        <v>17</v>
      </c>
    </row>
    <row r="54" spans="1:9" ht="19.5" customHeight="1">
      <c r="A54" s="8">
        <v>82</v>
      </c>
      <c r="B54" s="10" t="s">
        <v>73</v>
      </c>
      <c r="C54" s="10" t="s">
        <v>31</v>
      </c>
      <c r="D54" s="11">
        <v>1</v>
      </c>
      <c r="E54" s="48" t="s">
        <v>201</v>
      </c>
      <c r="F54" s="48">
        <v>1960</v>
      </c>
      <c r="G54" s="51" t="s">
        <v>155</v>
      </c>
      <c r="H54" s="82">
        <v>30</v>
      </c>
      <c r="I54" s="84">
        <v>18</v>
      </c>
    </row>
    <row r="55" spans="1:9" ht="19.5" customHeight="1">
      <c r="A55" s="12">
        <v>81</v>
      </c>
      <c r="B55" s="14" t="s">
        <v>156</v>
      </c>
      <c r="C55" s="14" t="s">
        <v>31</v>
      </c>
      <c r="D55" s="16">
        <v>1</v>
      </c>
      <c r="E55" s="49" t="s">
        <v>201</v>
      </c>
      <c r="F55" s="49">
        <v>1953</v>
      </c>
      <c r="G55" s="52" t="s">
        <v>157</v>
      </c>
      <c r="H55" s="82">
        <v>31</v>
      </c>
      <c r="I55" s="84">
        <v>19</v>
      </c>
    </row>
    <row r="56" spans="1:9" ht="19.5" customHeight="1">
      <c r="A56" s="8">
        <v>80</v>
      </c>
      <c r="B56" s="10" t="s">
        <v>37</v>
      </c>
      <c r="C56" s="10" t="s">
        <v>34</v>
      </c>
      <c r="D56" s="11">
        <v>1</v>
      </c>
      <c r="E56" s="48" t="s">
        <v>201</v>
      </c>
      <c r="F56" s="48">
        <v>1955</v>
      </c>
      <c r="G56" s="51" t="s">
        <v>106</v>
      </c>
      <c r="H56" s="82">
        <v>32</v>
      </c>
      <c r="I56" s="84">
        <v>20</v>
      </c>
    </row>
    <row r="57" spans="1:9" ht="19.5" customHeight="1">
      <c r="A57" s="12">
        <v>79</v>
      </c>
      <c r="B57" s="14" t="s">
        <v>67</v>
      </c>
      <c r="C57" s="14" t="s">
        <v>43</v>
      </c>
      <c r="D57" s="16">
        <v>1</v>
      </c>
      <c r="E57" s="49" t="s">
        <v>201</v>
      </c>
      <c r="F57" s="49">
        <v>1953</v>
      </c>
      <c r="G57" s="52" t="s">
        <v>112</v>
      </c>
      <c r="H57" s="82">
        <v>33</v>
      </c>
      <c r="I57" s="84">
        <v>21</v>
      </c>
    </row>
    <row r="58" spans="1:9" ht="19.5" customHeight="1">
      <c r="A58" s="8">
        <v>78</v>
      </c>
      <c r="B58" s="10" t="s">
        <v>203</v>
      </c>
      <c r="C58" s="10" t="s">
        <v>204</v>
      </c>
      <c r="D58" s="11">
        <v>26</v>
      </c>
      <c r="E58" s="48" t="s">
        <v>201</v>
      </c>
      <c r="F58" s="48">
        <v>1959</v>
      </c>
      <c r="G58" s="51" t="s">
        <v>205</v>
      </c>
      <c r="H58" s="82">
        <v>34</v>
      </c>
      <c r="I58" s="84">
        <v>22</v>
      </c>
    </row>
    <row r="59" spans="1:9" ht="19.5" customHeight="1">
      <c r="A59" s="12">
        <v>77</v>
      </c>
      <c r="B59" s="14" t="s">
        <v>206</v>
      </c>
      <c r="C59" s="14" t="s">
        <v>207</v>
      </c>
      <c r="D59" s="16">
        <v>26</v>
      </c>
      <c r="E59" s="49" t="s">
        <v>201</v>
      </c>
      <c r="F59" s="49">
        <v>1958</v>
      </c>
      <c r="G59" s="52" t="s">
        <v>208</v>
      </c>
      <c r="H59" s="82">
        <v>35</v>
      </c>
      <c r="I59" s="84">
        <v>23</v>
      </c>
    </row>
    <row r="60" spans="1:9" ht="19.5" customHeight="1">
      <c r="A60" s="8">
        <v>76</v>
      </c>
      <c r="B60" s="10" t="s">
        <v>209</v>
      </c>
      <c r="C60" s="10" t="s">
        <v>199</v>
      </c>
      <c r="D60" s="11">
        <v>26</v>
      </c>
      <c r="E60" s="48" t="s">
        <v>201</v>
      </c>
      <c r="F60" s="48">
        <v>1938</v>
      </c>
      <c r="G60" s="51" t="s">
        <v>210</v>
      </c>
      <c r="H60" s="82">
        <v>36</v>
      </c>
      <c r="I60" s="84">
        <v>24</v>
      </c>
    </row>
    <row r="61" spans="1:9" ht="19.5" customHeight="1">
      <c r="A61" s="12">
        <v>75</v>
      </c>
      <c r="B61" s="14" t="s">
        <v>211</v>
      </c>
      <c r="C61" s="14" t="s">
        <v>212</v>
      </c>
      <c r="D61" s="16">
        <v>38</v>
      </c>
      <c r="E61" s="49" t="s">
        <v>201</v>
      </c>
      <c r="F61" s="49">
        <v>1957</v>
      </c>
      <c r="G61" s="52" t="s">
        <v>213</v>
      </c>
      <c r="H61" s="82">
        <v>37</v>
      </c>
      <c r="I61" s="84">
        <v>25</v>
      </c>
    </row>
    <row r="62" spans="1:9" ht="19.5" customHeight="1">
      <c r="A62" s="8">
        <v>74</v>
      </c>
      <c r="B62" s="10" t="s">
        <v>214</v>
      </c>
      <c r="C62" s="10" t="s">
        <v>212</v>
      </c>
      <c r="D62" s="11">
        <v>38</v>
      </c>
      <c r="E62" s="48" t="s">
        <v>201</v>
      </c>
      <c r="F62" s="48">
        <v>1957</v>
      </c>
      <c r="G62" s="51" t="s">
        <v>215</v>
      </c>
      <c r="H62" s="82">
        <v>38</v>
      </c>
      <c r="I62" s="84">
        <v>26</v>
      </c>
    </row>
    <row r="63" spans="1:9" ht="19.5" customHeight="1">
      <c r="A63" s="12">
        <v>73</v>
      </c>
      <c r="B63" s="14" t="s">
        <v>216</v>
      </c>
      <c r="C63" s="14" t="s">
        <v>217</v>
      </c>
      <c r="D63" s="16">
        <v>38</v>
      </c>
      <c r="E63" s="49" t="s">
        <v>201</v>
      </c>
      <c r="F63" s="49">
        <v>1958</v>
      </c>
      <c r="G63" s="52" t="s">
        <v>218</v>
      </c>
      <c r="H63" s="82">
        <v>39</v>
      </c>
      <c r="I63" s="84">
        <v>27</v>
      </c>
    </row>
    <row r="64" spans="1:9" ht="19.5" customHeight="1">
      <c r="A64" s="8">
        <v>72</v>
      </c>
      <c r="B64" s="10" t="s">
        <v>219</v>
      </c>
      <c r="C64" s="10" t="s">
        <v>183</v>
      </c>
      <c r="D64" s="11">
        <v>38</v>
      </c>
      <c r="E64" s="48" t="s">
        <v>201</v>
      </c>
      <c r="F64" s="48">
        <v>1953</v>
      </c>
      <c r="G64" s="51" t="s">
        <v>220</v>
      </c>
      <c r="H64" s="82">
        <v>40</v>
      </c>
      <c r="I64" s="84">
        <v>28</v>
      </c>
    </row>
    <row r="65" spans="1:9" ht="19.5" customHeight="1">
      <c r="A65" s="12">
        <v>71</v>
      </c>
      <c r="B65" s="14" t="s">
        <v>221</v>
      </c>
      <c r="C65" s="14" t="s">
        <v>183</v>
      </c>
      <c r="D65" s="16">
        <v>38</v>
      </c>
      <c r="E65" s="49" t="s">
        <v>201</v>
      </c>
      <c r="F65" s="49">
        <v>1952</v>
      </c>
      <c r="G65" s="52" t="s">
        <v>222</v>
      </c>
      <c r="H65" s="82">
        <v>41</v>
      </c>
      <c r="I65" s="84">
        <v>29</v>
      </c>
    </row>
    <row r="66" spans="1:9" ht="19.5" customHeight="1">
      <c r="A66" s="8">
        <v>70</v>
      </c>
      <c r="B66" s="10" t="s">
        <v>223</v>
      </c>
      <c r="C66" s="10" t="s">
        <v>192</v>
      </c>
      <c r="D66" s="11">
        <v>38</v>
      </c>
      <c r="E66" s="48" t="s">
        <v>201</v>
      </c>
      <c r="F66" s="48">
        <v>1959</v>
      </c>
      <c r="G66" s="51" t="s">
        <v>224</v>
      </c>
      <c r="H66" s="82">
        <v>42</v>
      </c>
      <c r="I66" s="84">
        <v>30</v>
      </c>
    </row>
    <row r="67" spans="1:9" ht="19.5" customHeight="1">
      <c r="A67" s="12">
        <v>69</v>
      </c>
      <c r="B67" s="14" t="s">
        <v>225</v>
      </c>
      <c r="C67" s="14" t="s">
        <v>226</v>
      </c>
      <c r="D67" s="16">
        <v>38</v>
      </c>
      <c r="E67" s="49" t="s">
        <v>201</v>
      </c>
      <c r="F67" s="49">
        <v>1960</v>
      </c>
      <c r="G67" s="52" t="s">
        <v>227</v>
      </c>
      <c r="H67" s="82">
        <v>43</v>
      </c>
      <c r="I67" s="84">
        <v>31</v>
      </c>
    </row>
    <row r="68" spans="1:9" ht="19.5" customHeight="1">
      <c r="A68" s="8">
        <v>68</v>
      </c>
      <c r="B68" s="10" t="s">
        <v>228</v>
      </c>
      <c r="C68" s="10" t="s">
        <v>229</v>
      </c>
      <c r="D68" s="11">
        <v>38</v>
      </c>
      <c r="E68" s="48" t="s">
        <v>201</v>
      </c>
      <c r="F68" s="48">
        <v>1948</v>
      </c>
      <c r="G68" s="51" t="s">
        <v>230</v>
      </c>
      <c r="H68" s="82">
        <v>44</v>
      </c>
      <c r="I68" s="84">
        <v>32</v>
      </c>
    </row>
    <row r="69" spans="1:9" ht="19.5" customHeight="1">
      <c r="A69" s="12">
        <v>67</v>
      </c>
      <c r="B69" s="14" t="s">
        <v>231</v>
      </c>
      <c r="C69" s="14" t="s">
        <v>229</v>
      </c>
      <c r="D69" s="16">
        <v>38</v>
      </c>
      <c r="E69" s="49" t="s">
        <v>201</v>
      </c>
      <c r="F69" s="49">
        <v>1957</v>
      </c>
      <c r="G69" s="52" t="s">
        <v>232</v>
      </c>
      <c r="H69" s="82">
        <v>45</v>
      </c>
      <c r="I69" s="84">
        <v>33</v>
      </c>
    </row>
    <row r="70" spans="1:9" ht="19.5" customHeight="1">
      <c r="A70" s="8">
        <v>65</v>
      </c>
      <c r="B70" s="10" t="s">
        <v>233</v>
      </c>
      <c r="C70" s="10" t="s">
        <v>229</v>
      </c>
      <c r="D70" s="11">
        <v>38</v>
      </c>
      <c r="E70" s="48" t="s">
        <v>201</v>
      </c>
      <c r="F70" s="48">
        <v>1955</v>
      </c>
      <c r="G70" s="51" t="s">
        <v>234</v>
      </c>
      <c r="H70" s="82">
        <v>46</v>
      </c>
      <c r="I70" s="84">
        <v>34</v>
      </c>
    </row>
    <row r="71" spans="1:9" ht="19.5" customHeight="1">
      <c r="A71" s="12">
        <v>64</v>
      </c>
      <c r="B71" s="14" t="s">
        <v>235</v>
      </c>
      <c r="C71" s="14" t="s">
        <v>236</v>
      </c>
      <c r="D71" s="16">
        <v>38</v>
      </c>
      <c r="E71" s="49" t="s">
        <v>201</v>
      </c>
      <c r="F71" s="49">
        <v>1959</v>
      </c>
      <c r="G71" s="52" t="s">
        <v>237</v>
      </c>
      <c r="H71" s="82">
        <v>47</v>
      </c>
      <c r="I71" s="84">
        <v>35</v>
      </c>
    </row>
    <row r="72" spans="1:9" ht="19.5" customHeight="1">
      <c r="A72" s="8">
        <v>63</v>
      </c>
      <c r="B72" s="10" t="s">
        <v>238</v>
      </c>
      <c r="C72" s="10" t="s">
        <v>162</v>
      </c>
      <c r="D72" s="11">
        <v>42</v>
      </c>
      <c r="E72" s="48" t="s">
        <v>201</v>
      </c>
      <c r="F72" s="48">
        <v>1947</v>
      </c>
      <c r="G72" s="51" t="s">
        <v>239</v>
      </c>
      <c r="H72" s="82">
        <v>48</v>
      </c>
      <c r="I72" s="84">
        <v>36</v>
      </c>
    </row>
    <row r="73" spans="1:9" ht="19.5" customHeight="1">
      <c r="A73" s="12">
        <v>62</v>
      </c>
      <c r="B73" s="14" t="s">
        <v>240</v>
      </c>
      <c r="C73" s="14" t="s">
        <v>241</v>
      </c>
      <c r="D73" s="16">
        <v>69</v>
      </c>
      <c r="E73" s="49" t="s">
        <v>201</v>
      </c>
      <c r="F73" s="49">
        <v>1960</v>
      </c>
      <c r="G73" s="52" t="s">
        <v>242</v>
      </c>
      <c r="H73" s="82">
        <v>49</v>
      </c>
      <c r="I73" s="84">
        <v>37</v>
      </c>
    </row>
    <row r="74" spans="1:9" ht="19.5" customHeight="1">
      <c r="A74" s="8">
        <v>61</v>
      </c>
      <c r="B74" s="10" t="s">
        <v>243</v>
      </c>
      <c r="C74" s="10" t="s">
        <v>244</v>
      </c>
      <c r="D74" s="11">
        <v>69</v>
      </c>
      <c r="E74" s="48" t="s">
        <v>201</v>
      </c>
      <c r="F74" s="48">
        <v>1958</v>
      </c>
      <c r="G74" s="51" t="s">
        <v>245</v>
      </c>
      <c r="H74" s="82">
        <v>50</v>
      </c>
      <c r="I74" s="84">
        <v>38</v>
      </c>
    </row>
    <row r="75" spans="1:9" ht="19.5" customHeight="1">
      <c r="A75" s="12">
        <v>60</v>
      </c>
      <c r="B75" s="14" t="s">
        <v>246</v>
      </c>
      <c r="C75" s="14" t="s">
        <v>247</v>
      </c>
      <c r="D75" s="16">
        <v>69</v>
      </c>
      <c r="E75" s="49" t="s">
        <v>201</v>
      </c>
      <c r="F75" s="49">
        <v>1952</v>
      </c>
      <c r="G75" s="52" t="s">
        <v>248</v>
      </c>
      <c r="H75" s="82">
        <v>51</v>
      </c>
      <c r="I75" s="84">
        <v>39</v>
      </c>
    </row>
    <row r="76" spans="1:9" ht="19.5" customHeight="1">
      <c r="A76" s="8">
        <v>59</v>
      </c>
      <c r="B76" s="10" t="s">
        <v>249</v>
      </c>
      <c r="C76" s="10" t="s">
        <v>250</v>
      </c>
      <c r="D76" s="11">
        <v>69</v>
      </c>
      <c r="E76" s="48" t="s">
        <v>201</v>
      </c>
      <c r="F76" s="48">
        <v>1953</v>
      </c>
      <c r="G76" s="51" t="s">
        <v>251</v>
      </c>
      <c r="H76" s="82">
        <v>52</v>
      </c>
      <c r="I76" s="84">
        <v>40</v>
      </c>
    </row>
    <row r="77" spans="1:9" ht="19.5" customHeight="1">
      <c r="A77" s="12">
        <v>58</v>
      </c>
      <c r="B77" s="14" t="s">
        <v>252</v>
      </c>
      <c r="C77" s="14" t="s">
        <v>253</v>
      </c>
      <c r="D77" s="16">
        <v>74</v>
      </c>
      <c r="E77" s="49" t="s">
        <v>201</v>
      </c>
      <c r="F77" s="49">
        <v>1951</v>
      </c>
      <c r="G77" s="52" t="s">
        <v>254</v>
      </c>
      <c r="H77" s="82">
        <v>53</v>
      </c>
      <c r="I77" s="84">
        <v>41</v>
      </c>
    </row>
    <row r="78" spans="1:9" ht="19.5" customHeight="1">
      <c r="A78" s="8">
        <v>57</v>
      </c>
      <c r="B78" s="10" t="s">
        <v>255</v>
      </c>
      <c r="C78" s="10" t="s">
        <v>253</v>
      </c>
      <c r="D78" s="11">
        <v>74</v>
      </c>
      <c r="E78" s="48" t="s">
        <v>201</v>
      </c>
      <c r="F78" s="48">
        <v>1944</v>
      </c>
      <c r="G78" s="51" t="s">
        <v>256</v>
      </c>
      <c r="H78" s="82">
        <v>54</v>
      </c>
      <c r="I78" s="84">
        <v>42</v>
      </c>
    </row>
    <row r="79" spans="1:9" ht="19.5" customHeight="1">
      <c r="A79" s="12">
        <v>55</v>
      </c>
      <c r="B79" s="14" t="s">
        <v>257</v>
      </c>
      <c r="C79" s="14" t="s">
        <v>258</v>
      </c>
      <c r="D79" s="16">
        <v>74</v>
      </c>
      <c r="E79" s="49" t="s">
        <v>201</v>
      </c>
      <c r="F79" s="49">
        <v>1960</v>
      </c>
      <c r="G79" s="52" t="s">
        <v>259</v>
      </c>
      <c r="H79" s="82">
        <v>55</v>
      </c>
      <c r="I79" s="84">
        <v>43</v>
      </c>
    </row>
    <row r="80" spans="1:9" ht="19.5" customHeight="1">
      <c r="A80" s="8">
        <v>54</v>
      </c>
      <c r="B80" s="10" t="s">
        <v>260</v>
      </c>
      <c r="C80" s="10" t="s">
        <v>258</v>
      </c>
      <c r="D80" s="11">
        <v>74</v>
      </c>
      <c r="E80" s="48" t="s">
        <v>201</v>
      </c>
      <c r="F80" s="48">
        <v>1960</v>
      </c>
      <c r="G80" s="51" t="s">
        <v>261</v>
      </c>
      <c r="H80" s="82">
        <v>56</v>
      </c>
      <c r="I80" s="84">
        <v>44</v>
      </c>
    </row>
    <row r="81" spans="1:9" ht="19.5" customHeight="1">
      <c r="A81" s="12">
        <v>53</v>
      </c>
      <c r="B81" s="14" t="s">
        <v>262</v>
      </c>
      <c r="C81" s="14" t="s">
        <v>258</v>
      </c>
      <c r="D81" s="16">
        <v>74</v>
      </c>
      <c r="E81" s="49" t="s">
        <v>201</v>
      </c>
      <c r="F81" s="49">
        <v>1960</v>
      </c>
      <c r="G81" s="52" t="s">
        <v>263</v>
      </c>
      <c r="H81" s="82">
        <v>57</v>
      </c>
      <c r="I81" s="84">
        <v>45</v>
      </c>
    </row>
    <row r="82" spans="1:9" ht="19.5" customHeight="1">
      <c r="A82" s="8">
        <v>52</v>
      </c>
      <c r="B82" s="10" t="s">
        <v>264</v>
      </c>
      <c r="C82" s="10" t="s">
        <v>195</v>
      </c>
      <c r="D82" s="11">
        <v>74</v>
      </c>
      <c r="E82" s="48" t="s">
        <v>201</v>
      </c>
      <c r="F82" s="48">
        <v>1952</v>
      </c>
      <c r="G82" s="51" t="s">
        <v>265</v>
      </c>
      <c r="H82" s="82">
        <v>58</v>
      </c>
      <c r="I82" s="84">
        <v>46</v>
      </c>
    </row>
    <row r="83" spans="1:9" ht="19.5" customHeight="1">
      <c r="A83" s="12">
        <v>51</v>
      </c>
      <c r="B83" s="14" t="s">
        <v>266</v>
      </c>
      <c r="C83" s="14" t="s">
        <v>195</v>
      </c>
      <c r="D83" s="16">
        <v>74</v>
      </c>
      <c r="E83" s="49" t="s">
        <v>201</v>
      </c>
      <c r="F83" s="49">
        <v>1959</v>
      </c>
      <c r="G83" s="52" t="s">
        <v>267</v>
      </c>
      <c r="H83" s="82">
        <v>59</v>
      </c>
      <c r="I83" s="84">
        <v>47</v>
      </c>
    </row>
    <row r="84" spans="1:9" ht="19.5" customHeight="1">
      <c r="A84" s="8">
        <v>50</v>
      </c>
      <c r="B84" s="10" t="s">
        <v>268</v>
      </c>
      <c r="C84" s="10" t="s">
        <v>195</v>
      </c>
      <c r="D84" s="11">
        <v>74</v>
      </c>
      <c r="E84" s="48" t="s">
        <v>201</v>
      </c>
      <c r="F84" s="48">
        <v>1956</v>
      </c>
      <c r="G84" s="51" t="s">
        <v>269</v>
      </c>
      <c r="H84" s="82">
        <v>60</v>
      </c>
      <c r="I84" s="84">
        <v>48</v>
      </c>
    </row>
    <row r="85" spans="1:9" ht="19.5" customHeight="1">
      <c r="A85" s="12">
        <v>49</v>
      </c>
      <c r="B85" s="14" t="s">
        <v>453</v>
      </c>
      <c r="C85" s="14" t="s">
        <v>253</v>
      </c>
      <c r="D85" s="16">
        <v>74</v>
      </c>
      <c r="E85" s="49" t="s">
        <v>201</v>
      </c>
      <c r="F85" s="49">
        <v>1949</v>
      </c>
      <c r="G85" s="52" t="s">
        <v>454</v>
      </c>
      <c r="H85" s="82">
        <v>61</v>
      </c>
      <c r="I85" s="84">
        <v>49</v>
      </c>
    </row>
    <row r="86" spans="1:9" s="86" customFormat="1" ht="19.5" customHeight="1">
      <c r="A86" s="8">
        <v>48</v>
      </c>
      <c r="B86" s="10" t="s">
        <v>455</v>
      </c>
      <c r="C86" s="10" t="s">
        <v>456</v>
      </c>
      <c r="D86" s="11">
        <v>26</v>
      </c>
      <c r="E86" s="48" t="s">
        <v>201</v>
      </c>
      <c r="F86" s="48">
        <v>1951</v>
      </c>
      <c r="G86" s="51" t="s">
        <v>457</v>
      </c>
      <c r="H86" s="82">
        <v>62</v>
      </c>
      <c r="I86" s="84">
        <v>50</v>
      </c>
    </row>
    <row r="87" spans="1:9" ht="19.5" customHeight="1">
      <c r="A87" s="12">
        <v>47</v>
      </c>
      <c r="B87" s="14" t="s">
        <v>458</v>
      </c>
      <c r="C87" s="14" t="s">
        <v>456</v>
      </c>
      <c r="D87" s="16">
        <v>26</v>
      </c>
      <c r="E87" s="49" t="s">
        <v>201</v>
      </c>
      <c r="F87" s="49">
        <v>1958</v>
      </c>
      <c r="G87" s="52" t="s">
        <v>459</v>
      </c>
      <c r="H87" s="82">
        <v>63</v>
      </c>
      <c r="I87" s="84">
        <v>51</v>
      </c>
    </row>
    <row r="88" spans="1:9" s="86" customFormat="1" ht="19.5" customHeight="1">
      <c r="A88" s="53"/>
      <c r="B88" s="54"/>
      <c r="C88" s="54"/>
      <c r="D88" s="55"/>
      <c r="E88" s="56"/>
      <c r="F88" s="56"/>
      <c r="G88" s="57"/>
      <c r="H88" s="82"/>
      <c r="I88" s="84"/>
    </row>
    <row r="89" spans="1:7" ht="24.75" customHeight="1">
      <c r="A89" s="103" t="s">
        <v>10</v>
      </c>
      <c r="B89" s="104"/>
      <c r="C89" s="2" t="s">
        <v>158</v>
      </c>
      <c r="D89" s="3">
        <f>COUNTA(B91:B146)</f>
        <v>55</v>
      </c>
      <c r="E89" s="3" t="s">
        <v>449</v>
      </c>
      <c r="F89" s="107" t="s">
        <v>270</v>
      </c>
      <c r="G89" s="108"/>
    </row>
    <row r="90" spans="1:7" ht="16.5" customHeight="1" thickBot="1">
      <c r="A90" s="78" t="s">
        <v>3</v>
      </c>
      <c r="B90" s="79" t="s">
        <v>4</v>
      </c>
      <c r="C90" s="79" t="s">
        <v>1</v>
      </c>
      <c r="D90" s="80" t="s">
        <v>2</v>
      </c>
      <c r="E90" s="80" t="s">
        <v>81</v>
      </c>
      <c r="F90" s="80" t="s">
        <v>83</v>
      </c>
      <c r="G90" s="81" t="s">
        <v>82</v>
      </c>
    </row>
    <row r="91" spans="1:9" ht="19.5" customHeight="1">
      <c r="A91" s="72">
        <v>1</v>
      </c>
      <c r="B91" s="14" t="s">
        <v>38</v>
      </c>
      <c r="C91" s="14" t="s">
        <v>39</v>
      </c>
      <c r="D91" s="16">
        <v>1</v>
      </c>
      <c r="E91" s="49" t="s">
        <v>164</v>
      </c>
      <c r="F91" s="49">
        <v>1969</v>
      </c>
      <c r="G91" s="52" t="s">
        <v>104</v>
      </c>
      <c r="H91" s="82">
        <v>64</v>
      </c>
      <c r="I91" s="84">
        <v>1</v>
      </c>
    </row>
    <row r="92" spans="1:9" ht="19.5" customHeight="1">
      <c r="A92" s="71">
        <v>2</v>
      </c>
      <c r="B92" s="10" t="s">
        <v>357</v>
      </c>
      <c r="C92" s="10" t="s">
        <v>24</v>
      </c>
      <c r="D92" s="11">
        <v>1</v>
      </c>
      <c r="E92" s="48" t="s">
        <v>164</v>
      </c>
      <c r="F92" s="48">
        <v>1964</v>
      </c>
      <c r="G92" s="51" t="s">
        <v>358</v>
      </c>
      <c r="H92" s="82">
        <v>65</v>
      </c>
      <c r="I92" s="84">
        <v>2</v>
      </c>
    </row>
    <row r="93" spans="1:9" ht="19.5" customHeight="1">
      <c r="A93" s="72">
        <v>3</v>
      </c>
      <c r="B93" s="14" t="s">
        <v>359</v>
      </c>
      <c r="C93" s="14" t="s">
        <v>24</v>
      </c>
      <c r="D93" s="16">
        <v>1</v>
      </c>
      <c r="E93" s="49" t="s">
        <v>164</v>
      </c>
      <c r="F93" s="49">
        <v>1964</v>
      </c>
      <c r="G93" s="52" t="s">
        <v>360</v>
      </c>
      <c r="H93" s="82">
        <v>66</v>
      </c>
      <c r="I93" s="84">
        <v>3</v>
      </c>
    </row>
    <row r="94" spans="1:9" ht="19.5" customHeight="1">
      <c r="A94" s="71">
        <v>4</v>
      </c>
      <c r="B94" s="10" t="s">
        <v>361</v>
      </c>
      <c r="C94" s="10" t="s">
        <v>24</v>
      </c>
      <c r="D94" s="11">
        <v>1</v>
      </c>
      <c r="E94" s="48" t="s">
        <v>164</v>
      </c>
      <c r="F94" s="48">
        <v>1964</v>
      </c>
      <c r="G94" s="51" t="s">
        <v>362</v>
      </c>
      <c r="H94" s="82">
        <v>67</v>
      </c>
      <c r="I94" s="84">
        <v>4</v>
      </c>
    </row>
    <row r="95" spans="1:9" ht="19.5" customHeight="1">
      <c r="A95" s="72">
        <v>5</v>
      </c>
      <c r="B95" s="14" t="s">
        <v>363</v>
      </c>
      <c r="C95" s="14" t="s">
        <v>124</v>
      </c>
      <c r="D95" s="16">
        <v>1</v>
      </c>
      <c r="E95" s="49" t="s">
        <v>164</v>
      </c>
      <c r="F95" s="49">
        <v>1963</v>
      </c>
      <c r="G95" s="52" t="s">
        <v>126</v>
      </c>
      <c r="H95" s="82">
        <v>68</v>
      </c>
      <c r="I95" s="84">
        <v>5</v>
      </c>
    </row>
    <row r="96" spans="1:9" ht="19.5" customHeight="1">
      <c r="A96" s="71">
        <v>6</v>
      </c>
      <c r="B96" s="10" t="s">
        <v>55</v>
      </c>
      <c r="C96" s="10" t="s">
        <v>91</v>
      </c>
      <c r="D96" s="11">
        <v>1</v>
      </c>
      <c r="E96" s="48" t="s">
        <v>164</v>
      </c>
      <c r="F96" s="48">
        <v>1966</v>
      </c>
      <c r="G96" s="51" t="s">
        <v>94</v>
      </c>
      <c r="H96" s="82">
        <v>69</v>
      </c>
      <c r="I96" s="84">
        <v>6</v>
      </c>
    </row>
    <row r="97" spans="1:9" ht="19.5" customHeight="1">
      <c r="A97" s="72">
        <v>7</v>
      </c>
      <c r="B97" s="14" t="s">
        <v>56</v>
      </c>
      <c r="C97" s="14" t="s">
        <v>32</v>
      </c>
      <c r="D97" s="16">
        <v>1</v>
      </c>
      <c r="E97" s="49" t="s">
        <v>164</v>
      </c>
      <c r="F97" s="49">
        <v>1963</v>
      </c>
      <c r="G97" s="52" t="s">
        <v>140</v>
      </c>
      <c r="H97" s="82">
        <v>70</v>
      </c>
      <c r="I97" s="84">
        <v>7</v>
      </c>
    </row>
    <row r="98" spans="1:9" ht="19.5" customHeight="1">
      <c r="A98" s="71">
        <v>8</v>
      </c>
      <c r="B98" s="10" t="s">
        <v>59</v>
      </c>
      <c r="C98" s="10" t="s">
        <v>32</v>
      </c>
      <c r="D98" s="11">
        <v>1</v>
      </c>
      <c r="E98" s="48" t="s">
        <v>164</v>
      </c>
      <c r="F98" s="48">
        <v>1965</v>
      </c>
      <c r="G98" s="51" t="s">
        <v>141</v>
      </c>
      <c r="H98" s="82">
        <v>71</v>
      </c>
      <c r="I98" s="84">
        <v>8</v>
      </c>
    </row>
    <row r="99" spans="1:9" ht="19.5" customHeight="1">
      <c r="A99" s="72">
        <v>9</v>
      </c>
      <c r="B99" s="14" t="s">
        <v>54</v>
      </c>
      <c r="C99" s="14" t="s">
        <v>32</v>
      </c>
      <c r="D99" s="16">
        <v>1</v>
      </c>
      <c r="E99" s="49" t="s">
        <v>164</v>
      </c>
      <c r="F99" s="49">
        <v>1968</v>
      </c>
      <c r="G99" s="52" t="s">
        <v>138</v>
      </c>
      <c r="H99" s="82">
        <v>72</v>
      </c>
      <c r="I99" s="84">
        <v>9</v>
      </c>
    </row>
    <row r="100" spans="1:9" ht="19.5" customHeight="1">
      <c r="A100" s="71">
        <v>10</v>
      </c>
      <c r="B100" s="10" t="s">
        <v>50</v>
      </c>
      <c r="C100" s="10" t="s">
        <v>32</v>
      </c>
      <c r="D100" s="11">
        <v>1</v>
      </c>
      <c r="E100" s="48" t="s">
        <v>164</v>
      </c>
      <c r="F100" s="48">
        <v>1970</v>
      </c>
      <c r="G100" s="51" t="s">
        <v>139</v>
      </c>
      <c r="H100" s="82">
        <v>73</v>
      </c>
      <c r="I100" s="84">
        <v>10</v>
      </c>
    </row>
    <row r="101" spans="1:9" ht="19.5" customHeight="1">
      <c r="A101" s="72">
        <v>11</v>
      </c>
      <c r="B101" s="14" t="s">
        <v>42</v>
      </c>
      <c r="C101" s="14" t="s">
        <v>22</v>
      </c>
      <c r="D101" s="16">
        <v>1</v>
      </c>
      <c r="E101" s="49" t="s">
        <v>164</v>
      </c>
      <c r="F101" s="49">
        <v>1963</v>
      </c>
      <c r="G101" s="52" t="s">
        <v>129</v>
      </c>
      <c r="H101" s="82">
        <v>74</v>
      </c>
      <c r="I101" s="84">
        <v>11</v>
      </c>
    </row>
    <row r="102" spans="1:9" ht="19.5" customHeight="1">
      <c r="A102" s="71">
        <v>12</v>
      </c>
      <c r="B102" s="10" t="s">
        <v>71</v>
      </c>
      <c r="C102" s="10" t="s">
        <v>31</v>
      </c>
      <c r="D102" s="11">
        <v>1</v>
      </c>
      <c r="E102" s="48" t="s">
        <v>164</v>
      </c>
      <c r="F102" s="48">
        <v>1970</v>
      </c>
      <c r="G102" s="51" t="s">
        <v>148</v>
      </c>
      <c r="H102" s="82">
        <v>75</v>
      </c>
      <c r="I102" s="84">
        <v>12</v>
      </c>
    </row>
    <row r="103" spans="1:9" ht="19.5" customHeight="1">
      <c r="A103" s="72">
        <v>13</v>
      </c>
      <c r="B103" s="14" t="s">
        <v>74</v>
      </c>
      <c r="C103" s="14" t="s">
        <v>31</v>
      </c>
      <c r="D103" s="16">
        <v>1</v>
      </c>
      <c r="E103" s="49" t="s">
        <v>164</v>
      </c>
      <c r="F103" s="49">
        <v>1968</v>
      </c>
      <c r="G103" s="52" t="s">
        <v>149</v>
      </c>
      <c r="H103" s="82">
        <v>76</v>
      </c>
      <c r="I103" s="84">
        <v>13</v>
      </c>
    </row>
    <row r="104" spans="1:9" ht="19.5" customHeight="1">
      <c r="A104" s="71">
        <v>14</v>
      </c>
      <c r="B104" s="10" t="s">
        <v>165</v>
      </c>
      <c r="C104" s="10" t="s">
        <v>31</v>
      </c>
      <c r="D104" s="11">
        <v>1</v>
      </c>
      <c r="E104" s="48" t="s">
        <v>164</v>
      </c>
      <c r="F104" s="48">
        <v>1964</v>
      </c>
      <c r="G104" s="51" t="s">
        <v>166</v>
      </c>
      <c r="H104" s="82">
        <v>77</v>
      </c>
      <c r="I104" s="84">
        <v>14</v>
      </c>
    </row>
    <row r="105" spans="1:9" ht="19.5" customHeight="1">
      <c r="A105" s="72">
        <v>15</v>
      </c>
      <c r="B105" s="14" t="s">
        <v>150</v>
      </c>
      <c r="C105" s="14" t="s">
        <v>31</v>
      </c>
      <c r="D105" s="16">
        <v>1</v>
      </c>
      <c r="E105" s="49" t="s">
        <v>164</v>
      </c>
      <c r="F105" s="49">
        <v>1968</v>
      </c>
      <c r="G105" s="52" t="s">
        <v>151</v>
      </c>
      <c r="H105" s="82">
        <v>78</v>
      </c>
      <c r="I105" s="84">
        <v>15</v>
      </c>
    </row>
    <row r="106" spans="1:9" ht="19.5" customHeight="1">
      <c r="A106" s="71">
        <v>16</v>
      </c>
      <c r="B106" s="10" t="s">
        <v>152</v>
      </c>
      <c r="C106" s="10" t="s">
        <v>31</v>
      </c>
      <c r="D106" s="11">
        <v>1</v>
      </c>
      <c r="E106" s="48" t="s">
        <v>164</v>
      </c>
      <c r="F106" s="48">
        <v>1965</v>
      </c>
      <c r="G106" s="51" t="s">
        <v>153</v>
      </c>
      <c r="H106" s="82">
        <v>79</v>
      </c>
      <c r="I106" s="84">
        <v>16</v>
      </c>
    </row>
    <row r="107" spans="1:9" ht="19.5" customHeight="1">
      <c r="A107" s="72">
        <v>17</v>
      </c>
      <c r="B107" s="14" t="s">
        <v>75</v>
      </c>
      <c r="C107" s="14" t="s">
        <v>31</v>
      </c>
      <c r="D107" s="16">
        <v>1</v>
      </c>
      <c r="E107" s="49" t="s">
        <v>164</v>
      </c>
      <c r="F107" s="49">
        <v>1970</v>
      </c>
      <c r="G107" s="52" t="s">
        <v>154</v>
      </c>
      <c r="H107" s="82">
        <v>80</v>
      </c>
      <c r="I107" s="84">
        <v>17</v>
      </c>
    </row>
    <row r="108" spans="1:9" ht="19.5" customHeight="1">
      <c r="A108" s="71">
        <v>18</v>
      </c>
      <c r="B108" s="10" t="s">
        <v>57</v>
      </c>
      <c r="C108" s="10" t="s">
        <v>43</v>
      </c>
      <c r="D108" s="11">
        <v>1</v>
      </c>
      <c r="E108" s="48" t="s">
        <v>164</v>
      </c>
      <c r="F108" s="48">
        <v>1965</v>
      </c>
      <c r="G108" s="51" t="s">
        <v>107</v>
      </c>
      <c r="H108" s="82">
        <v>81</v>
      </c>
      <c r="I108" s="84">
        <v>18</v>
      </c>
    </row>
    <row r="109" spans="1:9" ht="19.5" customHeight="1">
      <c r="A109" s="72">
        <v>19</v>
      </c>
      <c r="B109" s="14" t="s">
        <v>109</v>
      </c>
      <c r="C109" s="14" t="s">
        <v>43</v>
      </c>
      <c r="D109" s="16">
        <v>1</v>
      </c>
      <c r="E109" s="49" t="s">
        <v>164</v>
      </c>
      <c r="F109" s="49">
        <v>1967</v>
      </c>
      <c r="G109" s="52" t="s">
        <v>110</v>
      </c>
      <c r="H109" s="82">
        <v>82</v>
      </c>
      <c r="I109" s="84">
        <v>19</v>
      </c>
    </row>
    <row r="110" spans="1:9" ht="19.5" customHeight="1">
      <c r="A110" s="71">
        <v>20</v>
      </c>
      <c r="B110" s="10" t="s">
        <v>41</v>
      </c>
      <c r="C110" s="10" t="s">
        <v>43</v>
      </c>
      <c r="D110" s="11">
        <v>1</v>
      </c>
      <c r="E110" s="48" t="s">
        <v>164</v>
      </c>
      <c r="F110" s="48">
        <v>1966</v>
      </c>
      <c r="G110" s="51" t="s">
        <v>108</v>
      </c>
      <c r="H110" s="82">
        <v>83</v>
      </c>
      <c r="I110" s="84">
        <v>20</v>
      </c>
    </row>
    <row r="111" spans="1:9" ht="19.5" customHeight="1">
      <c r="A111" s="72">
        <v>21</v>
      </c>
      <c r="B111" s="14" t="s">
        <v>69</v>
      </c>
      <c r="C111" s="14" t="s">
        <v>43</v>
      </c>
      <c r="D111" s="16">
        <v>1</v>
      </c>
      <c r="E111" s="49" t="s">
        <v>164</v>
      </c>
      <c r="F111" s="49">
        <v>1964</v>
      </c>
      <c r="G111" s="52" t="s">
        <v>111</v>
      </c>
      <c r="H111" s="82">
        <v>84</v>
      </c>
      <c r="I111" s="84">
        <v>21</v>
      </c>
    </row>
    <row r="112" spans="1:9" ht="19.5" customHeight="1">
      <c r="A112" s="71">
        <v>22</v>
      </c>
      <c r="B112" s="10" t="s">
        <v>364</v>
      </c>
      <c r="C112" s="10" t="s">
        <v>204</v>
      </c>
      <c r="D112" s="11">
        <v>26</v>
      </c>
      <c r="E112" s="48" t="s">
        <v>164</v>
      </c>
      <c r="F112" s="48">
        <v>1967</v>
      </c>
      <c r="G112" s="51" t="s">
        <v>365</v>
      </c>
      <c r="H112" s="82">
        <v>85</v>
      </c>
      <c r="I112" s="84">
        <v>22</v>
      </c>
    </row>
    <row r="113" spans="1:9" ht="19.5" customHeight="1">
      <c r="A113" s="72">
        <v>23</v>
      </c>
      <c r="B113" s="14" t="s">
        <v>366</v>
      </c>
      <c r="C113" s="14" t="s">
        <v>285</v>
      </c>
      <c r="D113" s="16">
        <v>26</v>
      </c>
      <c r="E113" s="49" t="s">
        <v>164</v>
      </c>
      <c r="F113" s="49">
        <v>1968</v>
      </c>
      <c r="G113" s="52" t="s">
        <v>367</v>
      </c>
      <c r="H113" s="82">
        <v>86</v>
      </c>
      <c r="I113" s="84">
        <v>23</v>
      </c>
    </row>
    <row r="114" spans="1:9" ht="19.5" customHeight="1">
      <c r="A114" s="71">
        <v>24</v>
      </c>
      <c r="B114" s="10" t="s">
        <v>368</v>
      </c>
      <c r="C114" s="10" t="s">
        <v>207</v>
      </c>
      <c r="D114" s="11">
        <v>26</v>
      </c>
      <c r="E114" s="48" t="s">
        <v>164</v>
      </c>
      <c r="F114" s="48">
        <v>1966</v>
      </c>
      <c r="G114" s="51" t="s">
        <v>369</v>
      </c>
      <c r="H114" s="82">
        <v>87</v>
      </c>
      <c r="I114" s="84">
        <v>24</v>
      </c>
    </row>
    <row r="115" spans="1:9" ht="19.5" customHeight="1">
      <c r="A115" s="72">
        <v>25</v>
      </c>
      <c r="B115" s="14" t="s">
        <v>370</v>
      </c>
      <c r="C115" s="14" t="s">
        <v>371</v>
      </c>
      <c r="D115" s="16">
        <v>38</v>
      </c>
      <c r="E115" s="49" t="s">
        <v>164</v>
      </c>
      <c r="F115" s="49">
        <v>1962</v>
      </c>
      <c r="G115" s="52" t="s">
        <v>372</v>
      </c>
      <c r="H115" s="82">
        <v>88</v>
      </c>
      <c r="I115" s="84">
        <v>25</v>
      </c>
    </row>
    <row r="116" spans="1:9" ht="19.5" customHeight="1">
      <c r="A116" s="71">
        <v>26</v>
      </c>
      <c r="B116" s="10" t="s">
        <v>373</v>
      </c>
      <c r="C116" s="10" t="s">
        <v>212</v>
      </c>
      <c r="D116" s="11">
        <v>38</v>
      </c>
      <c r="E116" s="48" t="s">
        <v>164</v>
      </c>
      <c r="F116" s="48">
        <v>1961</v>
      </c>
      <c r="G116" s="51" t="s">
        <v>374</v>
      </c>
      <c r="H116" s="82">
        <v>89</v>
      </c>
      <c r="I116" s="84">
        <v>26</v>
      </c>
    </row>
    <row r="117" spans="1:9" ht="19.5" customHeight="1">
      <c r="A117" s="72">
        <v>27</v>
      </c>
      <c r="B117" s="14" t="s">
        <v>433</v>
      </c>
      <c r="C117" s="14" t="s">
        <v>183</v>
      </c>
      <c r="D117" s="16">
        <v>38</v>
      </c>
      <c r="E117" s="49" t="s">
        <v>164</v>
      </c>
      <c r="F117" s="49">
        <v>1965</v>
      </c>
      <c r="G117" s="52" t="s">
        <v>375</v>
      </c>
      <c r="H117" s="82">
        <v>90</v>
      </c>
      <c r="I117" s="84">
        <v>27</v>
      </c>
    </row>
    <row r="118" spans="1:9" ht="19.5" customHeight="1">
      <c r="A118" s="71">
        <v>28</v>
      </c>
      <c r="B118" s="10" t="s">
        <v>376</v>
      </c>
      <c r="C118" s="10" t="s">
        <v>330</v>
      </c>
      <c r="D118" s="11">
        <v>38</v>
      </c>
      <c r="E118" s="48" t="s">
        <v>164</v>
      </c>
      <c r="F118" s="48">
        <v>1969</v>
      </c>
      <c r="G118" s="51" t="s">
        <v>377</v>
      </c>
      <c r="H118" s="82">
        <v>91</v>
      </c>
      <c r="I118" s="84">
        <v>28</v>
      </c>
    </row>
    <row r="119" spans="1:9" ht="19.5" customHeight="1">
      <c r="A119" s="72">
        <v>29</v>
      </c>
      <c r="B119" s="14" t="s">
        <v>378</v>
      </c>
      <c r="C119" s="15" t="s">
        <v>302</v>
      </c>
      <c r="D119" s="17">
        <v>38</v>
      </c>
      <c r="E119" s="50" t="s">
        <v>164</v>
      </c>
      <c r="F119" s="50">
        <v>1961</v>
      </c>
      <c r="G119" s="52" t="s">
        <v>379</v>
      </c>
      <c r="H119" s="82">
        <v>92</v>
      </c>
      <c r="I119" s="84">
        <v>29</v>
      </c>
    </row>
    <row r="120" spans="1:9" ht="19.5" customHeight="1">
      <c r="A120" s="71">
        <v>30</v>
      </c>
      <c r="B120" s="10" t="s">
        <v>380</v>
      </c>
      <c r="C120" s="10" t="s">
        <v>229</v>
      </c>
      <c r="D120" s="11">
        <v>38</v>
      </c>
      <c r="E120" s="48" t="s">
        <v>164</v>
      </c>
      <c r="F120" s="48">
        <v>1965</v>
      </c>
      <c r="G120" s="51" t="s">
        <v>381</v>
      </c>
      <c r="H120" s="82">
        <v>93</v>
      </c>
      <c r="I120" s="84">
        <v>30</v>
      </c>
    </row>
    <row r="121" spans="1:9" ht="19.5" customHeight="1">
      <c r="A121" s="72">
        <v>31</v>
      </c>
      <c r="B121" s="14" t="s">
        <v>434</v>
      </c>
      <c r="C121" s="14" t="s">
        <v>236</v>
      </c>
      <c r="D121" s="16">
        <v>38</v>
      </c>
      <c r="E121" s="49" t="s">
        <v>164</v>
      </c>
      <c r="F121" s="49">
        <v>1968</v>
      </c>
      <c r="G121" s="52" t="s">
        <v>382</v>
      </c>
      <c r="H121" s="82">
        <v>94</v>
      </c>
      <c r="I121" s="84">
        <v>31</v>
      </c>
    </row>
    <row r="122" spans="1:9" ht="19.5" customHeight="1">
      <c r="A122" s="71">
        <v>32</v>
      </c>
      <c r="B122" s="10" t="s">
        <v>383</v>
      </c>
      <c r="C122" s="10" t="s">
        <v>236</v>
      </c>
      <c r="D122" s="11">
        <v>38</v>
      </c>
      <c r="E122" s="48" t="s">
        <v>164</v>
      </c>
      <c r="F122" s="48">
        <v>1969</v>
      </c>
      <c r="G122" s="51" t="s">
        <v>384</v>
      </c>
      <c r="H122" s="82">
        <v>95</v>
      </c>
      <c r="I122" s="84">
        <v>32</v>
      </c>
    </row>
    <row r="123" spans="1:9" ht="19.5" customHeight="1">
      <c r="A123" s="72">
        <v>33</v>
      </c>
      <c r="B123" s="14" t="s">
        <v>435</v>
      </c>
      <c r="C123" s="14" t="s">
        <v>385</v>
      </c>
      <c r="D123" s="16">
        <v>42</v>
      </c>
      <c r="E123" s="49" t="s">
        <v>164</v>
      </c>
      <c r="F123" s="49">
        <v>1964</v>
      </c>
      <c r="G123" s="52" t="s">
        <v>386</v>
      </c>
      <c r="H123" s="82">
        <v>96</v>
      </c>
      <c r="I123" s="84">
        <v>33</v>
      </c>
    </row>
    <row r="124" spans="1:9" ht="19.5" customHeight="1">
      <c r="A124" s="71">
        <v>34</v>
      </c>
      <c r="B124" s="10" t="s">
        <v>387</v>
      </c>
      <c r="C124" s="10" t="s">
        <v>388</v>
      </c>
      <c r="D124" s="11">
        <v>69</v>
      </c>
      <c r="E124" s="48" t="s">
        <v>164</v>
      </c>
      <c r="F124" s="48">
        <v>1963</v>
      </c>
      <c r="G124" s="51" t="s">
        <v>389</v>
      </c>
      <c r="H124" s="82">
        <v>97</v>
      </c>
      <c r="I124" s="84">
        <v>34</v>
      </c>
    </row>
    <row r="125" spans="1:9" ht="19.5" customHeight="1">
      <c r="A125" s="72">
        <v>35</v>
      </c>
      <c r="B125" s="14" t="s">
        <v>390</v>
      </c>
      <c r="C125" s="14" t="s">
        <v>391</v>
      </c>
      <c r="D125" s="16">
        <v>69</v>
      </c>
      <c r="E125" s="49" t="s">
        <v>164</v>
      </c>
      <c r="F125" s="49">
        <v>1965</v>
      </c>
      <c r="G125" s="52" t="s">
        <v>392</v>
      </c>
      <c r="H125" s="82">
        <v>98</v>
      </c>
      <c r="I125" s="84">
        <v>35</v>
      </c>
    </row>
    <row r="126" spans="1:9" ht="19.5" customHeight="1">
      <c r="A126" s="71">
        <v>36</v>
      </c>
      <c r="B126" s="10" t="s">
        <v>393</v>
      </c>
      <c r="C126" s="10" t="s">
        <v>394</v>
      </c>
      <c r="D126" s="11">
        <v>69</v>
      </c>
      <c r="E126" s="48" t="s">
        <v>164</v>
      </c>
      <c r="F126" s="48">
        <v>1963</v>
      </c>
      <c r="G126" s="51" t="s">
        <v>395</v>
      </c>
      <c r="H126" s="82">
        <v>99</v>
      </c>
      <c r="I126" s="84">
        <v>36</v>
      </c>
    </row>
    <row r="127" spans="1:9" ht="19.5" customHeight="1">
      <c r="A127" s="72">
        <v>37</v>
      </c>
      <c r="B127" s="14" t="s">
        <v>396</v>
      </c>
      <c r="C127" s="14" t="s">
        <v>244</v>
      </c>
      <c r="D127" s="16">
        <v>69</v>
      </c>
      <c r="E127" s="49" t="s">
        <v>164</v>
      </c>
      <c r="F127" s="49">
        <v>1969</v>
      </c>
      <c r="G127" s="52" t="s">
        <v>397</v>
      </c>
      <c r="H127" s="82">
        <v>100</v>
      </c>
      <c r="I127" s="84">
        <v>37</v>
      </c>
    </row>
    <row r="128" spans="1:9" ht="19.5" customHeight="1">
      <c r="A128" s="71">
        <v>38</v>
      </c>
      <c r="B128" s="10" t="s">
        <v>398</v>
      </c>
      <c r="C128" s="10" t="s">
        <v>399</v>
      </c>
      <c r="D128" s="11">
        <v>69</v>
      </c>
      <c r="E128" s="48" t="s">
        <v>164</v>
      </c>
      <c r="F128" s="48">
        <v>1962</v>
      </c>
      <c r="G128" s="51" t="s">
        <v>400</v>
      </c>
      <c r="H128" s="82">
        <v>101</v>
      </c>
      <c r="I128" s="84">
        <v>38</v>
      </c>
    </row>
    <row r="129" spans="1:9" ht="19.5" customHeight="1">
      <c r="A129" s="72">
        <v>39</v>
      </c>
      <c r="B129" s="14" t="s">
        <v>401</v>
      </c>
      <c r="C129" s="14" t="s">
        <v>399</v>
      </c>
      <c r="D129" s="16">
        <v>69</v>
      </c>
      <c r="E129" s="49" t="s">
        <v>164</v>
      </c>
      <c r="F129" s="49">
        <v>1970</v>
      </c>
      <c r="G129" s="52" t="s">
        <v>402</v>
      </c>
      <c r="H129" s="82">
        <v>102</v>
      </c>
      <c r="I129" s="84">
        <v>39</v>
      </c>
    </row>
    <row r="130" spans="1:9" ht="19.5" customHeight="1">
      <c r="A130" s="71">
        <v>40</v>
      </c>
      <c r="B130" s="10" t="s">
        <v>403</v>
      </c>
      <c r="C130" s="10" t="s">
        <v>399</v>
      </c>
      <c r="D130" s="11">
        <v>69</v>
      </c>
      <c r="E130" s="48" t="s">
        <v>164</v>
      </c>
      <c r="F130" s="48">
        <v>1967</v>
      </c>
      <c r="G130" s="51" t="s">
        <v>404</v>
      </c>
      <c r="H130" s="82">
        <v>103</v>
      </c>
      <c r="I130" s="84">
        <v>40</v>
      </c>
    </row>
    <row r="131" spans="1:9" ht="19.5" customHeight="1">
      <c r="A131" s="72">
        <v>41</v>
      </c>
      <c r="B131" s="14" t="s">
        <v>405</v>
      </c>
      <c r="C131" s="14" t="s">
        <v>250</v>
      </c>
      <c r="D131" s="16">
        <v>69</v>
      </c>
      <c r="E131" s="49" t="s">
        <v>164</v>
      </c>
      <c r="F131" s="49">
        <v>1969</v>
      </c>
      <c r="G131" s="52" t="s">
        <v>406</v>
      </c>
      <c r="H131" s="82">
        <v>104</v>
      </c>
      <c r="I131" s="84">
        <v>41</v>
      </c>
    </row>
    <row r="132" spans="1:9" ht="19.5" customHeight="1">
      <c r="A132" s="71">
        <v>42</v>
      </c>
      <c r="B132" s="10" t="s">
        <v>407</v>
      </c>
      <c r="C132" s="10" t="s">
        <v>250</v>
      </c>
      <c r="D132" s="11">
        <v>69</v>
      </c>
      <c r="E132" s="48" t="s">
        <v>164</v>
      </c>
      <c r="F132" s="48">
        <v>1970</v>
      </c>
      <c r="G132" s="51" t="s">
        <v>408</v>
      </c>
      <c r="H132" s="82">
        <v>105</v>
      </c>
      <c r="I132" s="84">
        <v>42</v>
      </c>
    </row>
    <row r="133" spans="1:9" ht="19.5" customHeight="1">
      <c r="A133" s="72">
        <v>43</v>
      </c>
      <c r="B133" s="14" t="s">
        <v>409</v>
      </c>
      <c r="C133" s="14" t="s">
        <v>451</v>
      </c>
      <c r="D133" s="16">
        <v>73</v>
      </c>
      <c r="E133" s="49" t="s">
        <v>164</v>
      </c>
      <c r="F133" s="49">
        <v>1965</v>
      </c>
      <c r="G133" s="52" t="s">
        <v>410</v>
      </c>
      <c r="H133" s="82">
        <v>106</v>
      </c>
      <c r="I133" s="84">
        <v>43</v>
      </c>
    </row>
    <row r="134" spans="1:9" ht="19.5" customHeight="1">
      <c r="A134" s="71">
        <v>44</v>
      </c>
      <c r="B134" s="10" t="s">
        <v>411</v>
      </c>
      <c r="C134" s="10" t="s">
        <v>351</v>
      </c>
      <c r="D134" s="11">
        <v>74</v>
      </c>
      <c r="E134" s="48" t="s">
        <v>164</v>
      </c>
      <c r="F134" s="48">
        <v>1966</v>
      </c>
      <c r="G134" s="51" t="s">
        <v>412</v>
      </c>
      <c r="H134" s="82">
        <v>107</v>
      </c>
      <c r="I134" s="84">
        <v>44</v>
      </c>
    </row>
    <row r="135" spans="1:9" ht="19.5" customHeight="1">
      <c r="A135" s="72">
        <v>45</v>
      </c>
      <c r="B135" s="14" t="s">
        <v>413</v>
      </c>
      <c r="C135" s="15" t="s">
        <v>253</v>
      </c>
      <c r="D135" s="17">
        <v>74</v>
      </c>
      <c r="E135" s="50" t="s">
        <v>164</v>
      </c>
      <c r="F135" s="50">
        <v>1965</v>
      </c>
      <c r="G135" s="52" t="s">
        <v>414</v>
      </c>
      <c r="H135" s="82">
        <v>108</v>
      </c>
      <c r="I135" s="84">
        <v>45</v>
      </c>
    </row>
    <row r="136" spans="1:9" ht="19.5" customHeight="1">
      <c r="A136" s="71">
        <v>46</v>
      </c>
      <c r="B136" s="10" t="s">
        <v>415</v>
      </c>
      <c r="C136" s="10" t="s">
        <v>253</v>
      </c>
      <c r="D136" s="11">
        <v>74</v>
      </c>
      <c r="E136" s="48" t="s">
        <v>164</v>
      </c>
      <c r="F136" s="48">
        <v>1962</v>
      </c>
      <c r="G136" s="51" t="s">
        <v>416</v>
      </c>
      <c r="H136" s="82">
        <v>109</v>
      </c>
      <c r="I136" s="84">
        <v>46</v>
      </c>
    </row>
    <row r="137" spans="1:9" ht="19.5" customHeight="1">
      <c r="A137" s="72">
        <v>47</v>
      </c>
      <c r="B137" s="14" t="s">
        <v>417</v>
      </c>
      <c r="C137" s="14" t="s">
        <v>253</v>
      </c>
      <c r="D137" s="16">
        <v>74</v>
      </c>
      <c r="E137" s="49" t="s">
        <v>164</v>
      </c>
      <c r="F137" s="49">
        <v>1962</v>
      </c>
      <c r="G137" s="52" t="s">
        <v>418</v>
      </c>
      <c r="H137" s="82">
        <v>110</v>
      </c>
      <c r="I137" s="84">
        <v>47</v>
      </c>
    </row>
    <row r="138" spans="1:9" ht="19.5" customHeight="1">
      <c r="A138" s="71">
        <v>48</v>
      </c>
      <c r="B138" s="10" t="s">
        <v>419</v>
      </c>
      <c r="C138" s="10" t="s">
        <v>253</v>
      </c>
      <c r="D138" s="11">
        <v>74</v>
      </c>
      <c r="E138" s="48" t="s">
        <v>164</v>
      </c>
      <c r="F138" s="48">
        <v>1967</v>
      </c>
      <c r="G138" s="51" t="s">
        <v>420</v>
      </c>
      <c r="H138" s="82">
        <v>111</v>
      </c>
      <c r="I138" s="84">
        <v>48</v>
      </c>
    </row>
    <row r="139" spans="1:9" ht="19.5" customHeight="1">
      <c r="A139" s="72">
        <v>49</v>
      </c>
      <c r="B139" s="14" t="s">
        <v>421</v>
      </c>
      <c r="C139" s="14" t="s">
        <v>258</v>
      </c>
      <c r="D139" s="16">
        <v>74</v>
      </c>
      <c r="E139" s="49" t="s">
        <v>164</v>
      </c>
      <c r="F139" s="49">
        <v>1965</v>
      </c>
      <c r="G139" s="52" t="s">
        <v>422</v>
      </c>
      <c r="H139" s="82">
        <v>112</v>
      </c>
      <c r="I139" s="84">
        <v>49</v>
      </c>
    </row>
    <row r="140" spans="1:9" ht="19.5" customHeight="1">
      <c r="A140" s="71">
        <v>50</v>
      </c>
      <c r="B140" s="10" t="s">
        <v>436</v>
      </c>
      <c r="C140" s="10" t="s">
        <v>258</v>
      </c>
      <c r="D140" s="11">
        <v>74</v>
      </c>
      <c r="E140" s="48" t="s">
        <v>164</v>
      </c>
      <c r="F140" s="48">
        <v>1967</v>
      </c>
      <c r="G140" s="51" t="s">
        <v>423</v>
      </c>
      <c r="H140" s="82">
        <v>113</v>
      </c>
      <c r="I140" s="84">
        <v>50</v>
      </c>
    </row>
    <row r="141" spans="1:9" ht="19.5" customHeight="1">
      <c r="A141" s="72">
        <v>51</v>
      </c>
      <c r="B141" s="14" t="s">
        <v>424</v>
      </c>
      <c r="C141" s="14" t="s">
        <v>258</v>
      </c>
      <c r="D141" s="16">
        <v>74</v>
      </c>
      <c r="E141" s="49" t="s">
        <v>164</v>
      </c>
      <c r="F141" s="49">
        <v>1967</v>
      </c>
      <c r="G141" s="52" t="s">
        <v>425</v>
      </c>
      <c r="H141" s="82">
        <v>114</v>
      </c>
      <c r="I141" s="84">
        <v>51</v>
      </c>
    </row>
    <row r="142" spans="1:9" ht="19.5" customHeight="1">
      <c r="A142" s="71">
        <v>52</v>
      </c>
      <c r="B142" s="10" t="s">
        <v>426</v>
      </c>
      <c r="C142" s="10" t="s">
        <v>195</v>
      </c>
      <c r="D142" s="11">
        <v>74</v>
      </c>
      <c r="E142" s="48" t="s">
        <v>164</v>
      </c>
      <c r="F142" s="48">
        <v>1965</v>
      </c>
      <c r="G142" s="51" t="s">
        <v>427</v>
      </c>
      <c r="H142" s="82">
        <v>115</v>
      </c>
      <c r="I142" s="84">
        <v>52</v>
      </c>
    </row>
    <row r="143" spans="1:9" ht="19.5" customHeight="1">
      <c r="A143" s="72">
        <v>53</v>
      </c>
      <c r="B143" s="14" t="s">
        <v>428</v>
      </c>
      <c r="C143" s="14" t="s">
        <v>195</v>
      </c>
      <c r="D143" s="16">
        <v>74</v>
      </c>
      <c r="E143" s="49" t="s">
        <v>164</v>
      </c>
      <c r="F143" s="49">
        <v>1962</v>
      </c>
      <c r="G143" s="52" t="s">
        <v>429</v>
      </c>
      <c r="H143" s="82">
        <v>116</v>
      </c>
      <c r="I143" s="84">
        <v>53</v>
      </c>
    </row>
    <row r="144" spans="1:9" ht="19.5" customHeight="1">
      <c r="A144" s="71">
        <v>54</v>
      </c>
      <c r="B144" s="10" t="s">
        <v>430</v>
      </c>
      <c r="C144" s="10" t="s">
        <v>431</v>
      </c>
      <c r="D144" s="11">
        <v>74</v>
      </c>
      <c r="E144" s="48" t="s">
        <v>164</v>
      </c>
      <c r="F144" s="48">
        <v>1970</v>
      </c>
      <c r="G144" s="51" t="s">
        <v>432</v>
      </c>
      <c r="H144" s="82">
        <v>117</v>
      </c>
      <c r="I144" s="84">
        <v>54</v>
      </c>
    </row>
    <row r="145" spans="1:9" ht="19.5" customHeight="1">
      <c r="A145" s="72">
        <v>55</v>
      </c>
      <c r="B145" s="14" t="s">
        <v>460</v>
      </c>
      <c r="C145" s="14" t="s">
        <v>461</v>
      </c>
      <c r="D145" s="16">
        <v>1</v>
      </c>
      <c r="E145" s="49" t="s">
        <v>164</v>
      </c>
      <c r="F145" s="49">
        <v>1966</v>
      </c>
      <c r="G145" s="52" t="s">
        <v>462</v>
      </c>
      <c r="H145" s="82">
        <v>118</v>
      </c>
      <c r="I145" s="84">
        <v>55</v>
      </c>
    </row>
    <row r="146" spans="1:7" ht="19.5" customHeight="1">
      <c r="A146" s="53"/>
      <c r="B146" s="54"/>
      <c r="C146" s="54"/>
      <c r="D146" s="55"/>
      <c r="E146" s="56"/>
      <c r="F146" s="56"/>
      <c r="G146" s="57"/>
    </row>
    <row r="147" spans="1:7" ht="24.75" customHeight="1">
      <c r="A147" s="103" t="s">
        <v>9</v>
      </c>
      <c r="B147" s="104"/>
      <c r="C147" s="2" t="s">
        <v>158</v>
      </c>
      <c r="D147" s="3">
        <f>COUNTA(B149:B177)</f>
        <v>28</v>
      </c>
      <c r="E147" s="3" t="s">
        <v>449</v>
      </c>
      <c r="F147" s="107" t="s">
        <v>270</v>
      </c>
      <c r="G147" s="108"/>
    </row>
    <row r="148" spans="1:7" ht="16.5" customHeight="1" thickBot="1">
      <c r="A148" s="78" t="s">
        <v>3</v>
      </c>
      <c r="B148" s="79" t="s">
        <v>4</v>
      </c>
      <c r="C148" s="79" t="s">
        <v>1</v>
      </c>
      <c r="D148" s="80" t="s">
        <v>2</v>
      </c>
      <c r="E148" s="80" t="s">
        <v>81</v>
      </c>
      <c r="F148" s="80" t="s">
        <v>83</v>
      </c>
      <c r="G148" s="81" t="s">
        <v>82</v>
      </c>
    </row>
    <row r="149" spans="1:9" ht="19.5" customHeight="1">
      <c r="A149" s="12">
        <v>1</v>
      </c>
      <c r="B149" s="14" t="s">
        <v>70</v>
      </c>
      <c r="C149" s="14" t="s">
        <v>27</v>
      </c>
      <c r="D149" s="16">
        <v>1</v>
      </c>
      <c r="E149" s="49" t="s">
        <v>167</v>
      </c>
      <c r="F149" s="49">
        <v>1976</v>
      </c>
      <c r="G149" s="52" t="s">
        <v>118</v>
      </c>
      <c r="H149" s="82">
        <v>119</v>
      </c>
      <c r="I149" s="84">
        <v>1</v>
      </c>
    </row>
    <row r="150" spans="1:9" ht="19.5" customHeight="1">
      <c r="A150" s="8">
        <v>2</v>
      </c>
      <c r="B150" s="10" t="s">
        <v>77</v>
      </c>
      <c r="C150" s="10" t="s">
        <v>24</v>
      </c>
      <c r="D150" s="11">
        <v>1</v>
      </c>
      <c r="E150" s="48" t="s">
        <v>167</v>
      </c>
      <c r="F150" s="48">
        <v>1973</v>
      </c>
      <c r="G150" s="51" t="s">
        <v>84</v>
      </c>
      <c r="H150" s="82">
        <v>120</v>
      </c>
      <c r="I150" s="84">
        <v>2</v>
      </c>
    </row>
    <row r="151" spans="1:9" ht="19.5" customHeight="1">
      <c r="A151" s="12">
        <v>3</v>
      </c>
      <c r="B151" s="14" t="s">
        <v>323</v>
      </c>
      <c r="C151" s="14" t="s">
        <v>24</v>
      </c>
      <c r="D151" s="16">
        <v>1</v>
      </c>
      <c r="E151" s="49" t="s">
        <v>167</v>
      </c>
      <c r="F151" s="49">
        <v>1978</v>
      </c>
      <c r="G151" s="52" t="s">
        <v>324</v>
      </c>
      <c r="H151" s="82">
        <v>121</v>
      </c>
      <c r="I151" s="84">
        <v>3</v>
      </c>
    </row>
    <row r="152" spans="1:9" ht="19.5" customHeight="1">
      <c r="A152" s="8">
        <v>4</v>
      </c>
      <c r="B152" s="10" t="s">
        <v>88</v>
      </c>
      <c r="C152" s="10" t="s">
        <v>40</v>
      </c>
      <c r="D152" s="11">
        <v>1</v>
      </c>
      <c r="E152" s="48" t="s">
        <v>167</v>
      </c>
      <c r="F152" s="48">
        <v>1971</v>
      </c>
      <c r="G152" s="51" t="s">
        <v>89</v>
      </c>
      <c r="H152" s="82">
        <v>122</v>
      </c>
      <c r="I152" s="84">
        <v>4</v>
      </c>
    </row>
    <row r="153" spans="1:9" ht="19.5" customHeight="1">
      <c r="A153" s="12">
        <v>5</v>
      </c>
      <c r="B153" s="14" t="s">
        <v>325</v>
      </c>
      <c r="C153" s="14" t="s">
        <v>28</v>
      </c>
      <c r="D153" s="16">
        <v>1</v>
      </c>
      <c r="E153" s="49" t="s">
        <v>167</v>
      </c>
      <c r="F153" s="49">
        <v>1979</v>
      </c>
      <c r="G153" s="52" t="s">
        <v>326</v>
      </c>
      <c r="H153" s="82">
        <v>123</v>
      </c>
      <c r="I153" s="84">
        <v>5</v>
      </c>
    </row>
    <row r="154" spans="1:9" ht="19.5" customHeight="1">
      <c r="A154" s="8">
        <v>6</v>
      </c>
      <c r="B154" s="10" t="s">
        <v>44</v>
      </c>
      <c r="C154" s="61" t="s">
        <v>91</v>
      </c>
      <c r="D154" s="62">
        <v>1</v>
      </c>
      <c r="E154" s="48" t="s">
        <v>167</v>
      </c>
      <c r="F154" s="63">
        <v>1975</v>
      </c>
      <c r="G154" s="51" t="s">
        <v>92</v>
      </c>
      <c r="H154" s="82">
        <v>124</v>
      </c>
      <c r="I154" s="84">
        <v>6</v>
      </c>
    </row>
    <row r="155" spans="1:9" ht="19.5" customHeight="1">
      <c r="A155" s="12">
        <v>7</v>
      </c>
      <c r="B155" s="14" t="s">
        <v>48</v>
      </c>
      <c r="C155" s="14" t="s">
        <v>91</v>
      </c>
      <c r="D155" s="16">
        <v>1</v>
      </c>
      <c r="E155" s="49" t="s">
        <v>167</v>
      </c>
      <c r="F155" s="49">
        <v>1976</v>
      </c>
      <c r="G155" s="52" t="s">
        <v>93</v>
      </c>
      <c r="H155" s="82">
        <v>125</v>
      </c>
      <c r="I155" s="84">
        <v>7</v>
      </c>
    </row>
    <row r="156" spans="1:9" ht="19.5" customHeight="1">
      <c r="A156" s="8">
        <v>8</v>
      </c>
      <c r="B156" s="10" t="s">
        <v>76</v>
      </c>
      <c r="C156" s="10" t="s">
        <v>32</v>
      </c>
      <c r="D156" s="11">
        <v>1</v>
      </c>
      <c r="E156" s="48" t="s">
        <v>167</v>
      </c>
      <c r="F156" s="48">
        <v>1971</v>
      </c>
      <c r="G156" s="51" t="s">
        <v>135</v>
      </c>
      <c r="H156" s="82">
        <v>126</v>
      </c>
      <c r="I156" s="84">
        <v>8</v>
      </c>
    </row>
    <row r="157" spans="1:9" ht="19.5" customHeight="1">
      <c r="A157" s="12">
        <v>9</v>
      </c>
      <c r="B157" s="14" t="s">
        <v>45</v>
      </c>
      <c r="C157" s="14" t="s">
        <v>32</v>
      </c>
      <c r="D157" s="16">
        <v>1</v>
      </c>
      <c r="E157" s="49" t="s">
        <v>167</v>
      </c>
      <c r="F157" s="49">
        <v>1976</v>
      </c>
      <c r="G157" s="52" t="s">
        <v>137</v>
      </c>
      <c r="H157" s="82">
        <v>127</v>
      </c>
      <c r="I157" s="84">
        <v>9</v>
      </c>
    </row>
    <row r="158" spans="1:9" ht="19.5" customHeight="1">
      <c r="A158" s="8">
        <v>10</v>
      </c>
      <c r="B158" s="10" t="s">
        <v>49</v>
      </c>
      <c r="C158" s="10" t="s">
        <v>32</v>
      </c>
      <c r="D158" s="11">
        <v>1</v>
      </c>
      <c r="E158" s="48" t="s">
        <v>167</v>
      </c>
      <c r="F158" s="48">
        <v>1975</v>
      </c>
      <c r="G158" s="51" t="s">
        <v>136</v>
      </c>
      <c r="H158" s="82">
        <v>128</v>
      </c>
      <c r="I158" s="84">
        <v>10</v>
      </c>
    </row>
    <row r="159" spans="1:9" ht="19.5" customHeight="1">
      <c r="A159" s="12">
        <v>11</v>
      </c>
      <c r="B159" s="14" t="s">
        <v>144</v>
      </c>
      <c r="C159" s="14" t="s">
        <v>31</v>
      </c>
      <c r="D159" s="16">
        <v>1</v>
      </c>
      <c r="E159" s="49" t="s">
        <v>167</v>
      </c>
      <c r="F159" s="49">
        <v>1978</v>
      </c>
      <c r="G159" s="52" t="s">
        <v>145</v>
      </c>
      <c r="H159" s="82">
        <v>129</v>
      </c>
      <c r="I159" s="84">
        <v>11</v>
      </c>
    </row>
    <row r="160" spans="1:9" ht="19.5" customHeight="1">
      <c r="A160" s="8">
        <v>12</v>
      </c>
      <c r="B160" s="10" t="s">
        <v>146</v>
      </c>
      <c r="C160" s="10" t="s">
        <v>31</v>
      </c>
      <c r="D160" s="11">
        <v>1</v>
      </c>
      <c r="E160" s="48" t="s">
        <v>167</v>
      </c>
      <c r="F160" s="48">
        <v>1974</v>
      </c>
      <c r="G160" s="51" t="s">
        <v>147</v>
      </c>
      <c r="H160" s="82">
        <v>130</v>
      </c>
      <c r="I160" s="84">
        <v>12</v>
      </c>
    </row>
    <row r="161" spans="1:9" ht="19.5" customHeight="1">
      <c r="A161" s="12">
        <v>13</v>
      </c>
      <c r="B161" s="14" t="s">
        <v>327</v>
      </c>
      <c r="C161" s="14" t="s">
        <v>207</v>
      </c>
      <c r="D161" s="16">
        <v>26</v>
      </c>
      <c r="E161" s="49" t="s">
        <v>167</v>
      </c>
      <c r="F161" s="49">
        <v>1975</v>
      </c>
      <c r="G161" s="52" t="s">
        <v>328</v>
      </c>
      <c r="H161" s="82">
        <v>131</v>
      </c>
      <c r="I161" s="84">
        <v>13</v>
      </c>
    </row>
    <row r="162" spans="1:9" ht="19.5" customHeight="1">
      <c r="A162" s="8">
        <v>14</v>
      </c>
      <c r="B162" s="10" t="s">
        <v>329</v>
      </c>
      <c r="C162" s="10" t="s">
        <v>330</v>
      </c>
      <c r="D162" s="11">
        <v>38</v>
      </c>
      <c r="E162" s="48" t="s">
        <v>167</v>
      </c>
      <c r="F162" s="48">
        <v>1973</v>
      </c>
      <c r="G162" s="51" t="s">
        <v>331</v>
      </c>
      <c r="H162" s="82">
        <v>132</v>
      </c>
      <c r="I162" s="84">
        <v>14</v>
      </c>
    </row>
    <row r="163" spans="1:9" ht="19.5" customHeight="1">
      <c r="A163" s="12">
        <v>15</v>
      </c>
      <c r="B163" s="14" t="s">
        <v>332</v>
      </c>
      <c r="C163" s="14" t="s">
        <v>333</v>
      </c>
      <c r="D163" s="16">
        <v>38</v>
      </c>
      <c r="E163" s="49" t="s">
        <v>167</v>
      </c>
      <c r="F163" s="49">
        <v>1973</v>
      </c>
      <c r="G163" s="52" t="s">
        <v>334</v>
      </c>
      <c r="H163" s="82">
        <v>133</v>
      </c>
      <c r="I163" s="84">
        <v>15</v>
      </c>
    </row>
    <row r="164" spans="1:9" ht="19.5" customHeight="1">
      <c r="A164" s="8">
        <v>16</v>
      </c>
      <c r="B164" s="10" t="s">
        <v>335</v>
      </c>
      <c r="C164" s="61" t="s">
        <v>236</v>
      </c>
      <c r="D164" s="62">
        <v>38</v>
      </c>
      <c r="E164" s="63" t="s">
        <v>167</v>
      </c>
      <c r="F164" s="63">
        <v>1971</v>
      </c>
      <c r="G164" s="51" t="s">
        <v>336</v>
      </c>
      <c r="H164" s="82">
        <v>134</v>
      </c>
      <c r="I164" s="84">
        <v>16</v>
      </c>
    </row>
    <row r="165" spans="1:9" ht="19.5" customHeight="1">
      <c r="A165" s="12">
        <v>17</v>
      </c>
      <c r="B165" s="14" t="s">
        <v>437</v>
      </c>
      <c r="C165" s="14" t="s">
        <v>236</v>
      </c>
      <c r="D165" s="16">
        <v>38</v>
      </c>
      <c r="E165" s="49" t="s">
        <v>167</v>
      </c>
      <c r="F165" s="49">
        <v>1974</v>
      </c>
      <c r="G165" s="52" t="s">
        <v>337</v>
      </c>
      <c r="H165" s="82">
        <v>135</v>
      </c>
      <c r="I165" s="84">
        <v>17</v>
      </c>
    </row>
    <row r="166" spans="1:9" ht="19.5" customHeight="1">
      <c r="A166" s="8">
        <v>18</v>
      </c>
      <c r="B166" s="10" t="s">
        <v>338</v>
      </c>
      <c r="C166" s="10" t="s">
        <v>241</v>
      </c>
      <c r="D166" s="11">
        <v>69</v>
      </c>
      <c r="E166" s="48" t="s">
        <v>167</v>
      </c>
      <c r="F166" s="48">
        <v>1979</v>
      </c>
      <c r="G166" s="51" t="s">
        <v>339</v>
      </c>
      <c r="H166" s="82">
        <v>136</v>
      </c>
      <c r="I166" s="84">
        <v>18</v>
      </c>
    </row>
    <row r="167" spans="1:9" ht="19.5" customHeight="1">
      <c r="A167" s="12">
        <v>19</v>
      </c>
      <c r="B167" s="14" t="s">
        <v>438</v>
      </c>
      <c r="C167" s="14" t="s">
        <v>241</v>
      </c>
      <c r="D167" s="16">
        <v>69</v>
      </c>
      <c r="E167" s="49" t="s">
        <v>167</v>
      </c>
      <c r="F167" s="49">
        <v>1979</v>
      </c>
      <c r="G167" s="52" t="s">
        <v>340</v>
      </c>
      <c r="H167" s="82">
        <v>137</v>
      </c>
      <c r="I167" s="84">
        <v>19</v>
      </c>
    </row>
    <row r="168" spans="1:9" ht="19.5" customHeight="1">
      <c r="A168" s="8">
        <v>20</v>
      </c>
      <c r="B168" s="10" t="s">
        <v>341</v>
      </c>
      <c r="C168" s="10" t="s">
        <v>309</v>
      </c>
      <c r="D168" s="11">
        <v>69</v>
      </c>
      <c r="E168" s="48" t="s">
        <v>167</v>
      </c>
      <c r="F168" s="48">
        <v>1973</v>
      </c>
      <c r="G168" s="51" t="s">
        <v>342</v>
      </c>
      <c r="H168" s="82">
        <v>138</v>
      </c>
      <c r="I168" s="84">
        <v>20</v>
      </c>
    </row>
    <row r="169" spans="1:9" ht="19.5" customHeight="1">
      <c r="A169" s="12">
        <v>21</v>
      </c>
      <c r="B169" s="14" t="s">
        <v>343</v>
      </c>
      <c r="C169" s="14" t="s">
        <v>244</v>
      </c>
      <c r="D169" s="16">
        <v>69</v>
      </c>
      <c r="E169" s="49" t="s">
        <v>167</v>
      </c>
      <c r="F169" s="49">
        <v>1975</v>
      </c>
      <c r="G169" s="52" t="s">
        <v>344</v>
      </c>
      <c r="H169" s="82">
        <v>139</v>
      </c>
      <c r="I169" s="84">
        <v>21</v>
      </c>
    </row>
    <row r="170" spans="1:9" ht="19.5" customHeight="1">
      <c r="A170" s="8">
        <v>22</v>
      </c>
      <c r="B170" s="10" t="s">
        <v>439</v>
      </c>
      <c r="C170" s="10" t="s">
        <v>244</v>
      </c>
      <c r="D170" s="11">
        <v>69</v>
      </c>
      <c r="E170" s="48" t="s">
        <v>167</v>
      </c>
      <c r="F170" s="48">
        <v>1978</v>
      </c>
      <c r="G170" s="51" t="s">
        <v>345</v>
      </c>
      <c r="H170" s="82">
        <v>140</v>
      </c>
      <c r="I170" s="84">
        <v>22</v>
      </c>
    </row>
    <row r="171" spans="1:9" ht="19.5" customHeight="1">
      <c r="A171" s="12">
        <v>23</v>
      </c>
      <c r="B171" s="14" t="s">
        <v>346</v>
      </c>
      <c r="C171" s="14" t="s">
        <v>247</v>
      </c>
      <c r="D171" s="16">
        <v>69</v>
      </c>
      <c r="E171" s="49" t="s">
        <v>167</v>
      </c>
      <c r="F171" s="49">
        <v>1971</v>
      </c>
      <c r="G171" s="52" t="s">
        <v>347</v>
      </c>
      <c r="H171" s="82">
        <v>141</v>
      </c>
      <c r="I171" s="84">
        <v>23</v>
      </c>
    </row>
    <row r="172" spans="1:9" ht="19.5" customHeight="1">
      <c r="A172" s="8">
        <v>24</v>
      </c>
      <c r="B172" s="10" t="s">
        <v>348</v>
      </c>
      <c r="C172" s="10" t="s">
        <v>250</v>
      </c>
      <c r="D172" s="11">
        <v>69</v>
      </c>
      <c r="E172" s="48" t="s">
        <v>167</v>
      </c>
      <c r="F172" s="48">
        <v>1977</v>
      </c>
      <c r="G172" s="51" t="s">
        <v>349</v>
      </c>
      <c r="H172" s="82">
        <v>142</v>
      </c>
      <c r="I172" s="84">
        <v>24</v>
      </c>
    </row>
    <row r="173" spans="1:9" ht="19.5" customHeight="1">
      <c r="A173" s="12">
        <v>25</v>
      </c>
      <c r="B173" s="14" t="s">
        <v>350</v>
      </c>
      <c r="C173" s="14" t="s">
        <v>351</v>
      </c>
      <c r="D173" s="16">
        <v>74</v>
      </c>
      <c r="E173" s="49" t="s">
        <v>167</v>
      </c>
      <c r="F173" s="49">
        <v>1975</v>
      </c>
      <c r="G173" s="52" t="s">
        <v>352</v>
      </c>
      <c r="H173" s="82">
        <v>143</v>
      </c>
      <c r="I173" s="84">
        <v>25</v>
      </c>
    </row>
    <row r="174" spans="1:9" ht="19.5" customHeight="1">
      <c r="A174" s="8">
        <v>26</v>
      </c>
      <c r="B174" s="10" t="s">
        <v>353</v>
      </c>
      <c r="C174" s="10" t="s">
        <v>195</v>
      </c>
      <c r="D174" s="11">
        <v>74</v>
      </c>
      <c r="E174" s="48" t="s">
        <v>167</v>
      </c>
      <c r="F174" s="48">
        <v>1974</v>
      </c>
      <c r="G174" s="51" t="s">
        <v>354</v>
      </c>
      <c r="H174" s="82">
        <v>144</v>
      </c>
      <c r="I174" s="84">
        <v>26</v>
      </c>
    </row>
    <row r="175" spans="1:9" ht="19.5" customHeight="1">
      <c r="A175" s="12">
        <v>27</v>
      </c>
      <c r="B175" s="14" t="s">
        <v>355</v>
      </c>
      <c r="C175" s="14" t="s">
        <v>195</v>
      </c>
      <c r="D175" s="16">
        <v>74</v>
      </c>
      <c r="E175" s="49" t="s">
        <v>167</v>
      </c>
      <c r="F175" s="49">
        <v>1971</v>
      </c>
      <c r="G175" s="52" t="s">
        <v>356</v>
      </c>
      <c r="H175" s="82">
        <v>145</v>
      </c>
      <c r="I175" s="84">
        <v>27</v>
      </c>
    </row>
    <row r="176" spans="1:9" ht="19.5" customHeight="1">
      <c r="A176" s="8">
        <v>28</v>
      </c>
      <c r="B176" s="10" t="s">
        <v>450</v>
      </c>
      <c r="C176" s="10" t="s">
        <v>183</v>
      </c>
      <c r="D176" s="11">
        <v>38</v>
      </c>
      <c r="E176" s="48" t="s">
        <v>167</v>
      </c>
      <c r="F176" s="48">
        <v>1977</v>
      </c>
      <c r="G176" s="51"/>
      <c r="H176" s="82">
        <v>146</v>
      </c>
      <c r="I176" s="84">
        <v>28</v>
      </c>
    </row>
    <row r="177" spans="1:7" ht="19.5" customHeight="1">
      <c r="A177" s="53"/>
      <c r="B177" s="54"/>
      <c r="C177" s="54"/>
      <c r="D177" s="55"/>
      <c r="E177" s="56"/>
      <c r="F177" s="56"/>
      <c r="G177" s="57"/>
    </row>
    <row r="178" spans="1:7" ht="24.75" customHeight="1">
      <c r="A178" s="103" t="s">
        <v>80</v>
      </c>
      <c r="B178" s="104"/>
      <c r="C178" s="2" t="s">
        <v>158</v>
      </c>
      <c r="D178" s="3">
        <f>COUNTA(B180:B209)</f>
        <v>29</v>
      </c>
      <c r="E178" s="3" t="s">
        <v>449</v>
      </c>
      <c r="F178" s="107" t="s">
        <v>270</v>
      </c>
      <c r="G178" s="108"/>
    </row>
    <row r="179" spans="1:7" ht="16.5" customHeight="1" thickBot="1">
      <c r="A179" s="78" t="s">
        <v>3</v>
      </c>
      <c r="B179" s="79" t="s">
        <v>4</v>
      </c>
      <c r="C179" s="79" t="s">
        <v>1</v>
      </c>
      <c r="D179" s="80" t="s">
        <v>2</v>
      </c>
      <c r="E179" s="80" t="s">
        <v>81</v>
      </c>
      <c r="F179" s="80" t="s">
        <v>83</v>
      </c>
      <c r="G179" s="81" t="s">
        <v>82</v>
      </c>
    </row>
    <row r="180" spans="1:9" ht="19.5" customHeight="1">
      <c r="A180" s="72">
        <v>60</v>
      </c>
      <c r="B180" s="14" t="s">
        <v>46</v>
      </c>
      <c r="C180" s="14" t="s">
        <v>24</v>
      </c>
      <c r="D180" s="16">
        <v>1</v>
      </c>
      <c r="E180" s="49" t="s">
        <v>168</v>
      </c>
      <c r="F180" s="49">
        <v>1982</v>
      </c>
      <c r="G180" s="52" t="s">
        <v>85</v>
      </c>
      <c r="H180" s="82">
        <v>147</v>
      </c>
      <c r="I180" s="84">
        <v>1</v>
      </c>
    </row>
    <row r="181" spans="1:9" ht="19.5" customHeight="1">
      <c r="A181" s="71">
        <v>61</v>
      </c>
      <c r="B181" s="10" t="s">
        <v>440</v>
      </c>
      <c r="C181" s="10" t="s">
        <v>24</v>
      </c>
      <c r="D181" s="11">
        <v>1</v>
      </c>
      <c r="E181" s="48" t="s">
        <v>168</v>
      </c>
      <c r="F181" s="48">
        <v>1982</v>
      </c>
      <c r="G181" s="51" t="s">
        <v>279</v>
      </c>
      <c r="H181" s="82">
        <v>148</v>
      </c>
      <c r="I181" s="84">
        <v>2</v>
      </c>
    </row>
    <row r="182" spans="1:9" ht="19.5" customHeight="1">
      <c r="A182" s="72">
        <v>62</v>
      </c>
      <c r="B182" s="14" t="s">
        <v>53</v>
      </c>
      <c r="C182" s="14" t="s">
        <v>24</v>
      </c>
      <c r="D182" s="16">
        <v>1</v>
      </c>
      <c r="E182" s="49" t="s">
        <v>168</v>
      </c>
      <c r="F182" s="49">
        <v>1982</v>
      </c>
      <c r="G182" s="52" t="s">
        <v>86</v>
      </c>
      <c r="H182" s="82">
        <v>149</v>
      </c>
      <c r="I182" s="84">
        <v>3</v>
      </c>
    </row>
    <row r="183" spans="1:9" ht="19.5" customHeight="1">
      <c r="A183" s="71">
        <v>63</v>
      </c>
      <c r="B183" s="10" t="s">
        <v>280</v>
      </c>
      <c r="C183" s="10" t="s">
        <v>28</v>
      </c>
      <c r="D183" s="11">
        <v>1</v>
      </c>
      <c r="E183" s="48" t="s">
        <v>168</v>
      </c>
      <c r="F183" s="48">
        <v>1984</v>
      </c>
      <c r="G183" s="51" t="s">
        <v>281</v>
      </c>
      <c r="H183" s="82">
        <v>150</v>
      </c>
      <c r="I183" s="84">
        <v>4</v>
      </c>
    </row>
    <row r="184" spans="1:9" ht="19.5" customHeight="1">
      <c r="A184" s="72">
        <v>64</v>
      </c>
      <c r="B184" s="14" t="s">
        <v>51</v>
      </c>
      <c r="C184" s="14" t="s">
        <v>28</v>
      </c>
      <c r="D184" s="16">
        <v>1</v>
      </c>
      <c r="E184" s="49" t="s">
        <v>168</v>
      </c>
      <c r="F184" s="49">
        <v>1985</v>
      </c>
      <c r="G184" s="52" t="s">
        <v>97</v>
      </c>
      <c r="H184" s="82">
        <v>151</v>
      </c>
      <c r="I184" s="84">
        <v>5</v>
      </c>
    </row>
    <row r="185" spans="1:9" ht="19.5" customHeight="1">
      <c r="A185" s="71">
        <v>65</v>
      </c>
      <c r="B185" s="10" t="s">
        <v>52</v>
      </c>
      <c r="C185" s="10" t="s">
        <v>91</v>
      </c>
      <c r="D185" s="11">
        <v>1</v>
      </c>
      <c r="E185" s="48" t="s">
        <v>168</v>
      </c>
      <c r="F185" s="48">
        <v>1981</v>
      </c>
      <c r="G185" s="51" t="s">
        <v>95</v>
      </c>
      <c r="H185" s="82">
        <v>152</v>
      </c>
      <c r="I185" s="84">
        <v>6</v>
      </c>
    </row>
    <row r="186" spans="1:9" ht="19.5" customHeight="1">
      <c r="A186" s="72">
        <v>66</v>
      </c>
      <c r="B186" s="14" t="s">
        <v>72</v>
      </c>
      <c r="C186" s="14" t="s">
        <v>31</v>
      </c>
      <c r="D186" s="16">
        <v>1</v>
      </c>
      <c r="E186" s="49" t="s">
        <v>168</v>
      </c>
      <c r="F186" s="49">
        <v>1981</v>
      </c>
      <c r="G186" s="52" t="s">
        <v>142</v>
      </c>
      <c r="H186" s="82">
        <v>153</v>
      </c>
      <c r="I186" s="84">
        <v>7</v>
      </c>
    </row>
    <row r="187" spans="1:9" ht="19.5" customHeight="1">
      <c r="A187" s="71">
        <v>67</v>
      </c>
      <c r="B187" s="10" t="s">
        <v>47</v>
      </c>
      <c r="C187" s="10" t="s">
        <v>31</v>
      </c>
      <c r="D187" s="11">
        <v>1</v>
      </c>
      <c r="E187" s="48" t="s">
        <v>168</v>
      </c>
      <c r="F187" s="48">
        <v>1982</v>
      </c>
      <c r="G187" s="51" t="s">
        <v>143</v>
      </c>
      <c r="H187" s="82">
        <v>154</v>
      </c>
      <c r="I187" s="84">
        <v>8</v>
      </c>
    </row>
    <row r="188" spans="1:9" ht="19.5" customHeight="1">
      <c r="A188" s="72">
        <v>68</v>
      </c>
      <c r="B188" s="14" t="s">
        <v>78</v>
      </c>
      <c r="C188" s="14" t="s">
        <v>31</v>
      </c>
      <c r="D188" s="16">
        <v>1</v>
      </c>
      <c r="E188" s="49" t="s">
        <v>168</v>
      </c>
      <c r="F188" s="49">
        <v>1981</v>
      </c>
      <c r="G188" s="52" t="s">
        <v>169</v>
      </c>
      <c r="H188" s="82">
        <v>155</v>
      </c>
      <c r="I188" s="84">
        <v>9</v>
      </c>
    </row>
    <row r="189" spans="1:9" ht="19.5" customHeight="1">
      <c r="A189" s="71">
        <v>69</v>
      </c>
      <c r="B189" s="10" t="s">
        <v>282</v>
      </c>
      <c r="C189" s="10" t="s">
        <v>31</v>
      </c>
      <c r="D189" s="11">
        <v>1</v>
      </c>
      <c r="E189" s="48" t="s">
        <v>168</v>
      </c>
      <c r="F189" s="48">
        <v>1988</v>
      </c>
      <c r="G189" s="51" t="s">
        <v>283</v>
      </c>
      <c r="H189" s="82">
        <v>156</v>
      </c>
      <c r="I189" s="84">
        <v>10</v>
      </c>
    </row>
    <row r="190" spans="1:9" ht="19.5" customHeight="1">
      <c r="A190" s="72">
        <v>70</v>
      </c>
      <c r="B190" s="14" t="s">
        <v>284</v>
      </c>
      <c r="C190" s="14" t="s">
        <v>285</v>
      </c>
      <c r="D190" s="16">
        <v>26</v>
      </c>
      <c r="E190" s="49" t="s">
        <v>168</v>
      </c>
      <c r="F190" s="49">
        <v>1985</v>
      </c>
      <c r="G190" s="52" t="s">
        <v>286</v>
      </c>
      <c r="H190" s="82">
        <v>157</v>
      </c>
      <c r="I190" s="84">
        <v>11</v>
      </c>
    </row>
    <row r="191" spans="1:9" ht="19.5" customHeight="1">
      <c r="A191" s="71">
        <v>71</v>
      </c>
      <c r="B191" s="10" t="s">
        <v>287</v>
      </c>
      <c r="C191" s="10" t="s">
        <v>207</v>
      </c>
      <c r="D191" s="11">
        <v>26</v>
      </c>
      <c r="E191" s="48" t="s">
        <v>168</v>
      </c>
      <c r="F191" s="48">
        <v>1989</v>
      </c>
      <c r="G191" s="51" t="s">
        <v>288</v>
      </c>
      <c r="H191" s="82">
        <v>158</v>
      </c>
      <c r="I191" s="84">
        <v>12</v>
      </c>
    </row>
    <row r="192" spans="1:9" ht="19.5" customHeight="1">
      <c r="A192" s="72">
        <v>72</v>
      </c>
      <c r="B192" s="14" t="s">
        <v>289</v>
      </c>
      <c r="C192" s="14" t="s">
        <v>207</v>
      </c>
      <c r="D192" s="16">
        <v>26</v>
      </c>
      <c r="E192" s="49" t="s">
        <v>168</v>
      </c>
      <c r="F192" s="49">
        <v>1987</v>
      </c>
      <c r="G192" s="52" t="s">
        <v>290</v>
      </c>
      <c r="H192" s="82">
        <v>159</v>
      </c>
      <c r="I192" s="84">
        <v>13</v>
      </c>
    </row>
    <row r="193" spans="1:9" ht="19.5" customHeight="1">
      <c r="A193" s="71">
        <v>73</v>
      </c>
      <c r="B193" s="10" t="s">
        <v>441</v>
      </c>
      <c r="C193" s="10" t="s">
        <v>183</v>
      </c>
      <c r="D193" s="11">
        <v>38</v>
      </c>
      <c r="E193" s="48" t="s">
        <v>168</v>
      </c>
      <c r="F193" s="48">
        <v>1982</v>
      </c>
      <c r="G193" s="51" t="s">
        <v>291</v>
      </c>
      <c r="H193" s="82">
        <v>160</v>
      </c>
      <c r="I193" s="84">
        <v>14</v>
      </c>
    </row>
    <row r="194" spans="1:9" ht="19.5" customHeight="1">
      <c r="A194" s="72">
        <v>74</v>
      </c>
      <c r="B194" s="14" t="s">
        <v>292</v>
      </c>
      <c r="C194" s="14" t="s">
        <v>183</v>
      </c>
      <c r="D194" s="16">
        <v>38</v>
      </c>
      <c r="E194" s="49" t="s">
        <v>168</v>
      </c>
      <c r="F194" s="49">
        <v>1988</v>
      </c>
      <c r="G194" s="52" t="s">
        <v>293</v>
      </c>
      <c r="H194" s="82">
        <v>161</v>
      </c>
      <c r="I194" s="84">
        <v>15</v>
      </c>
    </row>
    <row r="195" spans="1:9" ht="19.5" customHeight="1">
      <c r="A195" s="71">
        <v>75</v>
      </c>
      <c r="B195" s="10" t="s">
        <v>294</v>
      </c>
      <c r="C195" s="10" t="s">
        <v>192</v>
      </c>
      <c r="D195" s="11">
        <v>38</v>
      </c>
      <c r="E195" s="48" t="s">
        <v>168</v>
      </c>
      <c r="F195" s="48">
        <v>1982</v>
      </c>
      <c r="G195" s="51" t="s">
        <v>295</v>
      </c>
      <c r="H195" s="82">
        <v>162</v>
      </c>
      <c r="I195" s="84">
        <v>16</v>
      </c>
    </row>
    <row r="196" spans="1:9" ht="19.5" customHeight="1">
      <c r="A196" s="72">
        <v>76</v>
      </c>
      <c r="B196" s="14" t="s">
        <v>296</v>
      </c>
      <c r="C196" s="14" t="s">
        <v>192</v>
      </c>
      <c r="D196" s="16">
        <v>38</v>
      </c>
      <c r="E196" s="49" t="s">
        <v>168</v>
      </c>
      <c r="F196" s="49">
        <v>1989</v>
      </c>
      <c r="G196" s="52" t="s">
        <v>297</v>
      </c>
      <c r="H196" s="82">
        <v>163</v>
      </c>
      <c r="I196" s="84">
        <v>17</v>
      </c>
    </row>
    <row r="197" spans="1:9" ht="19.5" customHeight="1">
      <c r="A197" s="71">
        <v>77</v>
      </c>
      <c r="B197" s="10" t="s">
        <v>298</v>
      </c>
      <c r="C197" s="10" t="s">
        <v>192</v>
      </c>
      <c r="D197" s="11">
        <v>38</v>
      </c>
      <c r="E197" s="48" t="s">
        <v>168</v>
      </c>
      <c r="F197" s="48">
        <v>1984</v>
      </c>
      <c r="G197" s="51" t="s">
        <v>299</v>
      </c>
      <c r="H197" s="82">
        <v>164</v>
      </c>
      <c r="I197" s="84">
        <v>18</v>
      </c>
    </row>
    <row r="198" spans="1:9" ht="19.5" customHeight="1">
      <c r="A198" s="72">
        <v>78</v>
      </c>
      <c r="B198" s="14" t="s">
        <v>444</v>
      </c>
      <c r="C198" s="14" t="s">
        <v>226</v>
      </c>
      <c r="D198" s="16">
        <v>38</v>
      </c>
      <c r="E198" s="49" t="s">
        <v>168</v>
      </c>
      <c r="F198" s="49">
        <v>1987</v>
      </c>
      <c r="G198" s="52" t="s">
        <v>300</v>
      </c>
      <c r="H198" s="82">
        <v>165</v>
      </c>
      <c r="I198" s="84">
        <v>19</v>
      </c>
    </row>
    <row r="199" spans="1:9" ht="19.5" customHeight="1">
      <c r="A199" s="71">
        <v>79</v>
      </c>
      <c r="B199" s="10" t="s">
        <v>301</v>
      </c>
      <c r="C199" s="10" t="s">
        <v>302</v>
      </c>
      <c r="D199" s="11">
        <v>38</v>
      </c>
      <c r="E199" s="48" t="s">
        <v>168</v>
      </c>
      <c r="F199" s="48">
        <v>1988</v>
      </c>
      <c r="G199" s="51" t="s">
        <v>303</v>
      </c>
      <c r="H199" s="82">
        <v>166</v>
      </c>
      <c r="I199" s="84">
        <v>20</v>
      </c>
    </row>
    <row r="200" spans="1:9" ht="19.5" customHeight="1">
      <c r="A200" s="72">
        <v>80</v>
      </c>
      <c r="B200" s="14" t="s">
        <v>304</v>
      </c>
      <c r="C200" s="14" t="s">
        <v>302</v>
      </c>
      <c r="D200" s="16">
        <v>38</v>
      </c>
      <c r="E200" s="49" t="s">
        <v>168</v>
      </c>
      <c r="F200" s="49">
        <v>1982</v>
      </c>
      <c r="G200" s="52" t="s">
        <v>305</v>
      </c>
      <c r="H200" s="82">
        <v>167</v>
      </c>
      <c r="I200" s="84">
        <v>21</v>
      </c>
    </row>
    <row r="201" spans="1:9" ht="19.5" customHeight="1">
      <c r="A201" s="71">
        <v>81</v>
      </c>
      <c r="B201" s="10" t="s">
        <v>306</v>
      </c>
      <c r="C201" s="10" t="s">
        <v>241</v>
      </c>
      <c r="D201" s="11">
        <v>69</v>
      </c>
      <c r="E201" s="48" t="s">
        <v>168</v>
      </c>
      <c r="F201" s="48">
        <v>1982</v>
      </c>
      <c r="G201" s="51" t="s">
        <v>307</v>
      </c>
      <c r="H201" s="82">
        <v>168</v>
      </c>
      <c r="I201" s="84">
        <v>22</v>
      </c>
    </row>
    <row r="202" spans="1:9" ht="19.5" customHeight="1">
      <c r="A202" s="72">
        <v>82</v>
      </c>
      <c r="B202" s="14" t="s">
        <v>308</v>
      </c>
      <c r="C202" s="14" t="s">
        <v>309</v>
      </c>
      <c r="D202" s="16">
        <v>69</v>
      </c>
      <c r="E202" s="49" t="s">
        <v>168</v>
      </c>
      <c r="F202" s="49">
        <v>1986</v>
      </c>
      <c r="G202" s="52" t="s">
        <v>310</v>
      </c>
      <c r="H202" s="82">
        <v>169</v>
      </c>
      <c r="I202" s="84">
        <v>23</v>
      </c>
    </row>
    <row r="203" spans="1:9" ht="19.5" customHeight="1">
      <c r="A203" s="71">
        <v>83</v>
      </c>
      <c r="B203" s="10" t="s">
        <v>311</v>
      </c>
      <c r="C203" s="10" t="s">
        <v>312</v>
      </c>
      <c r="D203" s="11">
        <v>69</v>
      </c>
      <c r="E203" s="48" t="s">
        <v>168</v>
      </c>
      <c r="F203" s="48">
        <v>1984</v>
      </c>
      <c r="G203" s="51" t="s">
        <v>313</v>
      </c>
      <c r="H203" s="82">
        <v>170</v>
      </c>
      <c r="I203" s="84">
        <v>24</v>
      </c>
    </row>
    <row r="204" spans="1:9" ht="19.5" customHeight="1">
      <c r="A204" s="72">
        <v>84</v>
      </c>
      <c r="B204" s="14" t="s">
        <v>314</v>
      </c>
      <c r="C204" s="14" t="s">
        <v>315</v>
      </c>
      <c r="D204" s="16">
        <v>69</v>
      </c>
      <c r="E204" s="49" t="s">
        <v>168</v>
      </c>
      <c r="F204" s="49">
        <v>1984</v>
      </c>
      <c r="G204" s="52" t="s">
        <v>316</v>
      </c>
      <c r="H204" s="82">
        <v>171</v>
      </c>
      <c r="I204" s="84">
        <v>25</v>
      </c>
    </row>
    <row r="205" spans="1:9" ht="19.5" customHeight="1">
      <c r="A205" s="71">
        <v>85</v>
      </c>
      <c r="B205" s="10" t="s">
        <v>317</v>
      </c>
      <c r="C205" s="10" t="s">
        <v>258</v>
      </c>
      <c r="D205" s="11">
        <v>74</v>
      </c>
      <c r="E205" s="48" t="s">
        <v>168</v>
      </c>
      <c r="F205" s="48">
        <v>1984</v>
      </c>
      <c r="G205" s="51" t="s">
        <v>318</v>
      </c>
      <c r="H205" s="82">
        <v>172</v>
      </c>
      <c r="I205" s="84">
        <v>26</v>
      </c>
    </row>
    <row r="206" spans="1:9" ht="19.5" customHeight="1">
      <c r="A206" s="72">
        <v>86</v>
      </c>
      <c r="B206" s="14" t="s">
        <v>319</v>
      </c>
      <c r="C206" s="14" t="s">
        <v>258</v>
      </c>
      <c r="D206" s="16">
        <v>74</v>
      </c>
      <c r="E206" s="49" t="s">
        <v>168</v>
      </c>
      <c r="F206" s="49">
        <v>1987</v>
      </c>
      <c r="G206" s="52" t="s">
        <v>320</v>
      </c>
      <c r="H206" s="82">
        <v>173</v>
      </c>
      <c r="I206" s="84">
        <v>27</v>
      </c>
    </row>
    <row r="207" spans="1:9" ht="19.5" customHeight="1">
      <c r="A207" s="71">
        <v>87</v>
      </c>
      <c r="B207" s="10" t="s">
        <v>321</v>
      </c>
      <c r="C207" s="10" t="s">
        <v>195</v>
      </c>
      <c r="D207" s="11">
        <v>74</v>
      </c>
      <c r="E207" s="48" t="s">
        <v>168</v>
      </c>
      <c r="F207" s="48">
        <v>1983</v>
      </c>
      <c r="G207" s="51" t="s">
        <v>322</v>
      </c>
      <c r="H207" s="82">
        <v>174</v>
      </c>
      <c r="I207" s="84">
        <v>28</v>
      </c>
    </row>
    <row r="208" spans="1:9" ht="19.5" customHeight="1">
      <c r="A208" s="72">
        <v>88</v>
      </c>
      <c r="B208" s="14" t="s">
        <v>446</v>
      </c>
      <c r="C208" s="14" t="s">
        <v>28</v>
      </c>
      <c r="D208" s="16">
        <v>1</v>
      </c>
      <c r="E208" s="49" t="s">
        <v>168</v>
      </c>
      <c r="F208" s="49">
        <v>1985</v>
      </c>
      <c r="G208" s="52" t="s">
        <v>445</v>
      </c>
      <c r="H208" s="82">
        <v>175</v>
      </c>
      <c r="I208" s="84">
        <v>29</v>
      </c>
    </row>
    <row r="209" spans="1:7" ht="19.5" customHeight="1">
      <c r="A209" s="53"/>
      <c r="B209" s="54"/>
      <c r="C209" s="54"/>
      <c r="D209" s="55"/>
      <c r="E209" s="56"/>
      <c r="F209" s="56"/>
      <c r="G209" s="57"/>
    </row>
    <row r="210" spans="1:7" ht="24.75" customHeight="1">
      <c r="A210" s="103" t="s">
        <v>79</v>
      </c>
      <c r="B210" s="104"/>
      <c r="C210" s="2" t="s">
        <v>158</v>
      </c>
      <c r="D210" s="3">
        <f>COUNTA(B212:B219)</f>
        <v>7</v>
      </c>
      <c r="E210" s="3" t="s">
        <v>449</v>
      </c>
      <c r="F210" s="107" t="s">
        <v>270</v>
      </c>
      <c r="G210" s="108"/>
    </row>
    <row r="211" spans="1:7" ht="16.5" customHeight="1" thickBot="1">
      <c r="A211" s="78" t="s">
        <v>3</v>
      </c>
      <c r="B211" s="79" t="s">
        <v>4</v>
      </c>
      <c r="C211" s="79" t="s">
        <v>1</v>
      </c>
      <c r="D211" s="80" t="s">
        <v>2</v>
      </c>
      <c r="E211" s="80" t="s">
        <v>81</v>
      </c>
      <c r="F211" s="80" t="s">
        <v>83</v>
      </c>
      <c r="G211" s="81" t="s">
        <v>82</v>
      </c>
    </row>
    <row r="212" spans="1:9" ht="19.5" customHeight="1">
      <c r="A212" s="71">
        <v>100</v>
      </c>
      <c r="B212" s="10" t="s">
        <v>29</v>
      </c>
      <c r="C212" s="10" t="s">
        <v>28</v>
      </c>
      <c r="D212" s="11">
        <v>1</v>
      </c>
      <c r="E212" s="48" t="s">
        <v>170</v>
      </c>
      <c r="F212" s="48">
        <v>1992</v>
      </c>
      <c r="G212" s="51" t="s">
        <v>96</v>
      </c>
      <c r="H212" s="82">
        <v>176</v>
      </c>
      <c r="I212" s="84">
        <v>1</v>
      </c>
    </row>
    <row r="213" spans="1:9" ht="19.5" customHeight="1">
      <c r="A213" s="72">
        <v>101</v>
      </c>
      <c r="B213" s="14" t="s">
        <v>133</v>
      </c>
      <c r="C213" s="14" t="s">
        <v>32</v>
      </c>
      <c r="D213" s="16">
        <v>1</v>
      </c>
      <c r="E213" s="49" t="s">
        <v>170</v>
      </c>
      <c r="F213" s="49">
        <v>1992</v>
      </c>
      <c r="G213" s="52" t="s">
        <v>134</v>
      </c>
      <c r="H213" s="82">
        <v>177</v>
      </c>
      <c r="I213" s="84">
        <v>2</v>
      </c>
    </row>
    <row r="214" spans="1:9" ht="19.5" customHeight="1">
      <c r="A214" s="71">
        <v>102</v>
      </c>
      <c r="B214" s="10" t="s">
        <v>271</v>
      </c>
      <c r="C214" s="10" t="s">
        <v>207</v>
      </c>
      <c r="D214" s="11">
        <v>26</v>
      </c>
      <c r="E214" s="48" t="s">
        <v>170</v>
      </c>
      <c r="F214" s="48">
        <v>1994</v>
      </c>
      <c r="G214" s="51" t="s">
        <v>272</v>
      </c>
      <c r="H214" s="82">
        <v>178</v>
      </c>
      <c r="I214" s="84">
        <v>3</v>
      </c>
    </row>
    <row r="215" spans="1:9" ht="19.5" customHeight="1">
      <c r="A215" s="72">
        <v>103</v>
      </c>
      <c r="B215" s="14" t="s">
        <v>273</v>
      </c>
      <c r="C215" s="14" t="s">
        <v>207</v>
      </c>
      <c r="D215" s="16">
        <v>26</v>
      </c>
      <c r="E215" s="49" t="s">
        <v>170</v>
      </c>
      <c r="F215" s="49">
        <v>1994</v>
      </c>
      <c r="G215" s="52" t="s">
        <v>274</v>
      </c>
      <c r="H215" s="82">
        <v>179</v>
      </c>
      <c r="I215" s="84">
        <v>4</v>
      </c>
    </row>
    <row r="216" spans="1:9" ht="19.5" customHeight="1">
      <c r="A216" s="71">
        <v>104</v>
      </c>
      <c r="B216" s="10" t="s">
        <v>442</v>
      </c>
      <c r="C216" s="10" t="s">
        <v>207</v>
      </c>
      <c r="D216" s="11">
        <v>26</v>
      </c>
      <c r="E216" s="48" t="s">
        <v>170</v>
      </c>
      <c r="F216" s="48">
        <v>1993</v>
      </c>
      <c r="G216" s="51" t="s">
        <v>275</v>
      </c>
      <c r="H216" s="82">
        <v>180</v>
      </c>
      <c r="I216" s="84">
        <v>5</v>
      </c>
    </row>
    <row r="217" spans="1:9" ht="19.5" customHeight="1">
      <c r="A217" s="72">
        <v>105</v>
      </c>
      <c r="B217" s="14" t="s">
        <v>443</v>
      </c>
      <c r="C217" s="14" t="s">
        <v>183</v>
      </c>
      <c r="D217" s="16">
        <v>38</v>
      </c>
      <c r="E217" s="49" t="s">
        <v>170</v>
      </c>
      <c r="F217" s="49">
        <v>1992</v>
      </c>
      <c r="G217" s="52" t="s">
        <v>276</v>
      </c>
      <c r="H217" s="82">
        <v>181</v>
      </c>
      <c r="I217" s="84">
        <v>6</v>
      </c>
    </row>
    <row r="218" spans="1:9" ht="19.5" customHeight="1">
      <c r="A218" s="71">
        <v>106</v>
      </c>
      <c r="B218" s="10" t="s">
        <v>277</v>
      </c>
      <c r="C218" s="10" t="s">
        <v>192</v>
      </c>
      <c r="D218" s="11">
        <v>38</v>
      </c>
      <c r="E218" s="48" t="s">
        <v>170</v>
      </c>
      <c r="F218" s="48">
        <v>1992</v>
      </c>
      <c r="G218" s="51" t="s">
        <v>278</v>
      </c>
      <c r="H218" s="82">
        <v>182</v>
      </c>
      <c r="I218" s="84">
        <v>7</v>
      </c>
    </row>
    <row r="219" spans="1:7" ht="19.5" customHeight="1">
      <c r="A219" s="53"/>
      <c r="B219" s="54"/>
      <c r="C219" s="54"/>
      <c r="D219" s="55"/>
      <c r="E219" s="56"/>
      <c r="F219" s="56"/>
      <c r="G219" s="57"/>
    </row>
  </sheetData>
  <sheetProtection/>
  <mergeCells count="26">
    <mergeCell ref="A35:B35"/>
    <mergeCell ref="F35:G35"/>
    <mergeCell ref="B1:G1"/>
    <mergeCell ref="A3:B3"/>
    <mergeCell ref="F3:G3"/>
    <mergeCell ref="A13:B13"/>
    <mergeCell ref="F13:G13"/>
    <mergeCell ref="C3:E3"/>
    <mergeCell ref="A5:B5"/>
    <mergeCell ref="F5:G5"/>
    <mergeCell ref="A21:B21"/>
    <mergeCell ref="F21:G21"/>
    <mergeCell ref="A30:B30"/>
    <mergeCell ref="F30:G30"/>
    <mergeCell ref="A26:B26"/>
    <mergeCell ref="F26:G26"/>
    <mergeCell ref="A9:B9"/>
    <mergeCell ref="F9:G9"/>
    <mergeCell ref="A210:B210"/>
    <mergeCell ref="F210:G210"/>
    <mergeCell ref="A89:B89"/>
    <mergeCell ref="F89:G89"/>
    <mergeCell ref="A147:B147"/>
    <mergeCell ref="F147:G147"/>
    <mergeCell ref="A178:B178"/>
    <mergeCell ref="F178:G178"/>
  </mergeCells>
  <conditionalFormatting sqref="A7:G12 A32:G34 A15:G29 A149:G177 A212:G219 A37:G84 A180:G209 A91:G146">
    <cfRule type="expression" priority="8" dxfId="1" stopIfTrue="1">
      <formula>OR($A7="NP",$A7="Exc")</formula>
    </cfRule>
  </conditionalFormatting>
  <conditionalFormatting sqref="B7:G12 B32:G34 B15:G29 B149:G177 B212:G219 B37:G84 B180:G209 B91:G144 B146:G146">
    <cfRule type="expression" priority="9" dxfId="0" stopIfTrue="1">
      <formula>$D7=1</formula>
    </cfRule>
  </conditionalFormatting>
  <conditionalFormatting sqref="A85:G88 B145:G145">
    <cfRule type="expression" priority="12" dxfId="6" stopIfTrue="1">
      <formula>OR($A85="NP",$A85="Exc")</formula>
    </cfRule>
    <cfRule type="expression" priority="13" dxfId="5" stopIfTrue="1">
      <formula>$D85=1</formula>
    </cfRule>
  </conditionalFormatting>
  <conditionalFormatting sqref="B145:G145">
    <cfRule type="expression" priority="5" dxfId="0" stopIfTrue="1">
      <formula>$D145=1</formula>
    </cfRule>
  </conditionalFormatting>
  <conditionalFormatting sqref="A85:G85">
    <cfRule type="expression" priority="4" dxfId="1" stopIfTrue="1">
      <formula>OR($A85="NP",$A85="Exc")</formula>
    </cfRule>
  </conditionalFormatting>
  <conditionalFormatting sqref="B85:G85">
    <cfRule type="expression" priority="3" dxfId="0" stopIfTrue="1">
      <formula>$D85=1</formula>
    </cfRule>
  </conditionalFormatting>
  <conditionalFormatting sqref="A87:G87">
    <cfRule type="expression" priority="2" dxfId="1" stopIfTrue="1">
      <formula>OR($A87="NP",$A87="Exc")</formula>
    </cfRule>
  </conditionalFormatting>
  <conditionalFormatting sqref="B87:G87">
    <cfRule type="expression" priority="1" dxfId="0" stopIfTrue="1">
      <formula>$D87=1</formula>
    </cfRule>
  </conditionalFormatting>
  <printOptions horizontalCentered="1"/>
  <pageMargins left="0" right="0" top="0.3937007874015748" bottom="0.3937007874015748" header="0.1968503937007874" footer="0.5118110236220472"/>
  <pageSetup horizontalDpi="300" verticalDpi="300" orientation="portrait" paperSize="9" scale="90" r:id="rId2"/>
  <headerFooter alignWithMargins="0">
    <oddFooter>&amp;L&amp;8&amp;F&amp;R&amp;8&amp;A - page &amp;P/&amp;N</oddFooter>
  </headerFooter>
  <rowBreaks count="4" manualBreakCount="4">
    <brk id="34" max="255" man="1"/>
    <brk id="88" max="255" man="1"/>
    <brk id="146" max="255" man="1"/>
    <brk id="177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40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2" width="5.7109375" style="75" customWidth="1"/>
    <col min="3" max="3" width="35.7109375" style="75" customWidth="1"/>
    <col min="4" max="4" width="25.7109375" style="75" customWidth="1"/>
    <col min="5" max="6" width="10.7109375" style="75" customWidth="1"/>
    <col min="7" max="16384" width="11.421875" style="75" customWidth="1"/>
  </cols>
  <sheetData>
    <row r="1" spans="1:6" ht="49.5" customHeight="1">
      <c r="A1" s="74"/>
      <c r="B1" s="105" t="s">
        <v>173</v>
      </c>
      <c r="C1" s="105"/>
      <c r="D1" s="105"/>
      <c r="E1" s="105"/>
      <c r="F1" s="106"/>
    </row>
    <row r="2" ht="9.75" customHeight="1"/>
    <row r="3" spans="1:6" s="76" customFormat="1" ht="30" customHeight="1">
      <c r="A3" s="100" t="s">
        <v>452</v>
      </c>
      <c r="B3" s="101"/>
      <c r="C3" s="101"/>
      <c r="D3" s="102">
        <v>40699</v>
      </c>
      <c r="E3" s="102"/>
      <c r="F3" s="73"/>
    </row>
    <row r="4" ht="9.75" customHeight="1">
      <c r="F4" s="77" t="s">
        <v>20</v>
      </c>
    </row>
    <row r="5" spans="1:6" ht="24.75" customHeight="1">
      <c r="A5" s="103" t="s">
        <v>12</v>
      </c>
      <c r="B5" s="104"/>
      <c r="C5" s="104"/>
      <c r="D5" s="2" t="s">
        <v>13</v>
      </c>
      <c r="E5" s="3">
        <v>1</v>
      </c>
      <c r="F5" s="1"/>
    </row>
    <row r="6" spans="1:6" s="91" customFormat="1" ht="16.5" customHeight="1" thickBot="1">
      <c r="A6" s="87" t="s">
        <v>0</v>
      </c>
      <c r="B6" s="88" t="s">
        <v>3</v>
      </c>
      <c r="C6" s="89" t="s">
        <v>4</v>
      </c>
      <c r="D6" s="89" t="s">
        <v>1</v>
      </c>
      <c r="E6" s="88" t="s">
        <v>2</v>
      </c>
      <c r="F6" s="90" t="s">
        <v>7</v>
      </c>
    </row>
    <row r="7" spans="1:6" ht="19.5" customHeight="1">
      <c r="A7" s="4">
        <v>1</v>
      </c>
      <c r="B7" s="5">
        <v>118</v>
      </c>
      <c r="C7" s="6" t="str">
        <f aca="true" t="shared" si="0" ref="C7:C40">IF(ISBLANK(B7),"",VLOOKUP(B7,JF_1314,2,FALSE))</f>
        <v>GAILLARD Elisa</v>
      </c>
      <c r="D7" s="6" t="str">
        <f aca="true" t="shared" si="1" ref="D7:D40">IF(ISBLANK(B7),"",VLOOKUP(B7,JF_1314,3,FALSE))</f>
        <v>Bourg A.C.</v>
      </c>
      <c r="E7" s="7">
        <f aca="true" t="shared" si="2" ref="E7:E40">IF(ISBLANK(B7),"",VLOOKUP(B7,JF_1314,4,FALSE))</f>
        <v>1</v>
      </c>
      <c r="F7" s="18"/>
    </row>
    <row r="8" spans="1:6" ht="19.5" customHeight="1">
      <c r="A8" s="8"/>
      <c r="B8" s="9"/>
      <c r="C8" s="10">
        <f t="shared" si="0"/>
      </c>
      <c r="D8" s="10">
        <f t="shared" si="1"/>
      </c>
      <c r="E8" s="11">
        <f t="shared" si="2"/>
      </c>
      <c r="F8" s="19"/>
    </row>
    <row r="9" spans="1:6" ht="19.5" customHeight="1">
      <c r="A9" s="12"/>
      <c r="B9" s="13"/>
      <c r="C9" s="14">
        <f t="shared" si="0"/>
      </c>
      <c r="D9" s="15">
        <f t="shared" si="1"/>
      </c>
      <c r="E9" s="17">
        <f t="shared" si="2"/>
      </c>
      <c r="F9" s="20"/>
    </row>
    <row r="10" spans="1:6" ht="19.5" customHeight="1">
      <c r="A10" s="8"/>
      <c r="B10" s="9"/>
      <c r="C10" s="10">
        <f t="shared" si="0"/>
      </c>
      <c r="D10" s="10">
        <f t="shared" si="1"/>
      </c>
      <c r="E10" s="11">
        <f t="shared" si="2"/>
      </c>
      <c r="F10" s="19"/>
    </row>
    <row r="11" spans="1:6" ht="19.5" customHeight="1">
      <c r="A11" s="12"/>
      <c r="B11" s="13"/>
      <c r="C11" s="14">
        <f t="shared" si="0"/>
      </c>
      <c r="D11" s="14">
        <f t="shared" si="1"/>
      </c>
      <c r="E11" s="16">
        <f t="shared" si="2"/>
      </c>
      <c r="F11" s="20"/>
    </row>
    <row r="12" spans="1:6" ht="19.5" customHeight="1">
      <c r="A12" s="8"/>
      <c r="B12" s="9"/>
      <c r="C12" s="10">
        <f t="shared" si="0"/>
      </c>
      <c r="D12" s="10">
        <f t="shared" si="1"/>
      </c>
      <c r="E12" s="11">
        <f t="shared" si="2"/>
      </c>
      <c r="F12" s="19"/>
    </row>
    <row r="13" spans="1:6" ht="19.5" customHeight="1">
      <c r="A13" s="12"/>
      <c r="B13" s="13"/>
      <c r="C13" s="14">
        <f t="shared" si="0"/>
      </c>
      <c r="D13" s="14">
        <f t="shared" si="1"/>
      </c>
      <c r="E13" s="16">
        <f t="shared" si="2"/>
      </c>
      <c r="F13" s="20"/>
    </row>
    <row r="14" spans="1:6" ht="19.5" customHeight="1">
      <c r="A14" s="8"/>
      <c r="B14" s="9"/>
      <c r="C14" s="10">
        <f t="shared" si="0"/>
      </c>
      <c r="D14" s="10">
        <f t="shared" si="1"/>
      </c>
      <c r="E14" s="11">
        <f t="shared" si="2"/>
      </c>
      <c r="F14" s="19"/>
    </row>
    <row r="15" spans="1:6" ht="19.5" customHeight="1" hidden="1">
      <c r="A15" s="12"/>
      <c r="B15" s="13"/>
      <c r="C15" s="14">
        <f t="shared" si="0"/>
      </c>
      <c r="D15" s="14">
        <f t="shared" si="1"/>
      </c>
      <c r="E15" s="16">
        <f t="shared" si="2"/>
      </c>
      <c r="F15" s="20"/>
    </row>
    <row r="16" spans="1:6" ht="19.5" customHeight="1" hidden="1">
      <c r="A16" s="8"/>
      <c r="B16" s="9"/>
      <c r="C16" s="10">
        <f t="shared" si="0"/>
      </c>
      <c r="D16" s="10">
        <f t="shared" si="1"/>
      </c>
      <c r="E16" s="11">
        <f t="shared" si="2"/>
      </c>
      <c r="F16" s="19"/>
    </row>
    <row r="17" spans="1:6" ht="19.5" customHeight="1" hidden="1">
      <c r="A17" s="12"/>
      <c r="B17" s="13"/>
      <c r="C17" s="14">
        <f t="shared" si="0"/>
      </c>
      <c r="D17" s="14">
        <f t="shared" si="1"/>
      </c>
      <c r="E17" s="16">
        <f t="shared" si="2"/>
      </c>
      <c r="F17" s="20"/>
    </row>
    <row r="18" spans="1:6" ht="19.5" customHeight="1" hidden="1">
      <c r="A18" s="8"/>
      <c r="B18" s="9"/>
      <c r="C18" s="10">
        <f t="shared" si="0"/>
      </c>
      <c r="D18" s="10">
        <f t="shared" si="1"/>
      </c>
      <c r="E18" s="11">
        <f t="shared" si="2"/>
      </c>
      <c r="F18" s="19"/>
    </row>
    <row r="19" spans="1:6" ht="19.5" customHeight="1" hidden="1">
      <c r="A19" s="12"/>
      <c r="B19" s="13"/>
      <c r="C19" s="14">
        <f t="shared" si="0"/>
      </c>
      <c r="D19" s="14">
        <f t="shared" si="1"/>
      </c>
      <c r="E19" s="16">
        <f t="shared" si="2"/>
      </c>
      <c r="F19" s="20"/>
    </row>
    <row r="20" spans="1:6" ht="19.5" customHeight="1" hidden="1">
      <c r="A20" s="8"/>
      <c r="B20" s="9"/>
      <c r="C20" s="10">
        <f t="shared" si="0"/>
      </c>
      <c r="D20" s="10">
        <f t="shared" si="1"/>
      </c>
      <c r="E20" s="11">
        <f t="shared" si="2"/>
      </c>
      <c r="F20" s="19"/>
    </row>
    <row r="21" spans="1:6" ht="19.5" customHeight="1" hidden="1">
      <c r="A21" s="12"/>
      <c r="B21" s="13"/>
      <c r="C21" s="14">
        <f t="shared" si="0"/>
      </c>
      <c r="D21" s="14">
        <f t="shared" si="1"/>
      </c>
      <c r="E21" s="16">
        <f t="shared" si="2"/>
      </c>
      <c r="F21" s="20"/>
    </row>
    <row r="22" spans="1:6" ht="19.5" customHeight="1" hidden="1">
      <c r="A22" s="8"/>
      <c r="B22" s="9"/>
      <c r="C22" s="10">
        <f t="shared" si="0"/>
      </c>
      <c r="D22" s="10">
        <f t="shared" si="1"/>
      </c>
      <c r="E22" s="11">
        <f t="shared" si="2"/>
      </c>
      <c r="F22" s="19"/>
    </row>
    <row r="23" spans="1:6" ht="19.5" customHeight="1" hidden="1">
      <c r="A23" s="12"/>
      <c r="B23" s="13"/>
      <c r="C23" s="14">
        <f t="shared" si="0"/>
      </c>
      <c r="D23" s="14">
        <f t="shared" si="1"/>
      </c>
      <c r="E23" s="16">
        <f t="shared" si="2"/>
      </c>
      <c r="F23" s="20"/>
    </row>
    <row r="24" spans="1:6" ht="19.5" customHeight="1" hidden="1">
      <c r="A24" s="8"/>
      <c r="B24" s="9"/>
      <c r="C24" s="10">
        <f t="shared" si="0"/>
      </c>
      <c r="D24" s="10">
        <f t="shared" si="1"/>
      </c>
      <c r="E24" s="11">
        <f t="shared" si="2"/>
      </c>
      <c r="F24" s="19"/>
    </row>
    <row r="25" spans="1:6" ht="19.5" customHeight="1" hidden="1">
      <c r="A25" s="12"/>
      <c r="B25" s="13"/>
      <c r="C25" s="14">
        <f t="shared" si="0"/>
      </c>
      <c r="D25" s="14">
        <f t="shared" si="1"/>
      </c>
      <c r="E25" s="16">
        <f t="shared" si="2"/>
      </c>
      <c r="F25" s="20"/>
    </row>
    <row r="26" spans="1:6" ht="19.5" customHeight="1" hidden="1">
      <c r="A26" s="8"/>
      <c r="B26" s="9"/>
      <c r="C26" s="10">
        <f t="shared" si="0"/>
      </c>
      <c r="D26" s="10">
        <f t="shared" si="1"/>
      </c>
      <c r="E26" s="11">
        <f t="shared" si="2"/>
      </c>
      <c r="F26" s="19"/>
    </row>
    <row r="27" spans="1:6" ht="19.5" customHeight="1" hidden="1">
      <c r="A27" s="12"/>
      <c r="B27" s="13"/>
      <c r="C27" s="14">
        <f t="shared" si="0"/>
      </c>
      <c r="D27" s="14">
        <f t="shared" si="1"/>
      </c>
      <c r="E27" s="16">
        <f t="shared" si="2"/>
      </c>
      <c r="F27" s="20"/>
    </row>
    <row r="28" spans="1:6" ht="19.5" customHeight="1" hidden="1">
      <c r="A28" s="8"/>
      <c r="B28" s="9"/>
      <c r="C28" s="10">
        <f t="shared" si="0"/>
      </c>
      <c r="D28" s="10">
        <f t="shared" si="1"/>
      </c>
      <c r="E28" s="11">
        <f t="shared" si="2"/>
      </c>
      <c r="F28" s="19"/>
    </row>
    <row r="29" spans="1:6" ht="19.5" customHeight="1" hidden="1">
      <c r="A29" s="12"/>
      <c r="B29" s="13"/>
      <c r="C29" s="14">
        <f t="shared" si="0"/>
      </c>
      <c r="D29" s="14">
        <f t="shared" si="1"/>
      </c>
      <c r="E29" s="16">
        <f t="shared" si="2"/>
      </c>
      <c r="F29" s="20"/>
    </row>
    <row r="30" spans="1:6" ht="19.5" customHeight="1" hidden="1">
      <c r="A30" s="8"/>
      <c r="B30" s="9"/>
      <c r="C30" s="10">
        <f t="shared" si="0"/>
      </c>
      <c r="D30" s="10">
        <f t="shared" si="1"/>
      </c>
      <c r="E30" s="11">
        <f t="shared" si="2"/>
      </c>
      <c r="F30" s="19"/>
    </row>
    <row r="31" spans="1:6" ht="19.5" customHeight="1" hidden="1">
      <c r="A31" s="12"/>
      <c r="B31" s="13"/>
      <c r="C31" s="14">
        <f t="shared" si="0"/>
      </c>
      <c r="D31" s="14">
        <f t="shared" si="1"/>
      </c>
      <c r="E31" s="16">
        <f t="shared" si="2"/>
      </c>
      <c r="F31" s="20"/>
    </row>
    <row r="32" spans="1:6" ht="19.5" customHeight="1" hidden="1">
      <c r="A32" s="8"/>
      <c r="B32" s="9"/>
      <c r="C32" s="10">
        <f t="shared" si="0"/>
      </c>
      <c r="D32" s="10">
        <f t="shared" si="1"/>
      </c>
      <c r="E32" s="11">
        <f t="shared" si="2"/>
      </c>
      <c r="F32" s="19"/>
    </row>
    <row r="33" spans="1:6" ht="19.5" customHeight="1" hidden="1">
      <c r="A33" s="12"/>
      <c r="B33" s="13"/>
      <c r="C33" s="14">
        <f t="shared" si="0"/>
      </c>
      <c r="D33" s="14">
        <f t="shared" si="1"/>
      </c>
      <c r="E33" s="16">
        <f t="shared" si="2"/>
      </c>
      <c r="F33" s="20"/>
    </row>
    <row r="34" spans="1:6" ht="19.5" customHeight="1" hidden="1">
      <c r="A34" s="8"/>
      <c r="B34" s="9"/>
      <c r="C34" s="10">
        <f t="shared" si="0"/>
      </c>
      <c r="D34" s="10">
        <f t="shared" si="1"/>
      </c>
      <c r="E34" s="11">
        <f t="shared" si="2"/>
      </c>
      <c r="F34" s="19"/>
    </row>
    <row r="35" spans="1:6" ht="19.5" customHeight="1" hidden="1">
      <c r="A35" s="12"/>
      <c r="B35" s="13"/>
      <c r="C35" s="14">
        <f t="shared" si="0"/>
      </c>
      <c r="D35" s="14">
        <f t="shared" si="1"/>
      </c>
      <c r="E35" s="16">
        <f t="shared" si="2"/>
      </c>
      <c r="F35" s="20"/>
    </row>
    <row r="36" spans="1:6" ht="19.5" customHeight="1" hidden="1">
      <c r="A36" s="8"/>
      <c r="B36" s="9"/>
      <c r="C36" s="10">
        <f t="shared" si="0"/>
      </c>
      <c r="D36" s="10">
        <f t="shared" si="1"/>
      </c>
      <c r="E36" s="11">
        <f t="shared" si="2"/>
      </c>
      <c r="F36" s="19"/>
    </row>
    <row r="37" spans="1:6" ht="19.5" customHeight="1" hidden="1">
      <c r="A37" s="12"/>
      <c r="B37" s="13"/>
      <c r="C37" s="14">
        <f t="shared" si="0"/>
      </c>
      <c r="D37" s="14">
        <f t="shared" si="1"/>
      </c>
      <c r="E37" s="16">
        <f t="shared" si="2"/>
      </c>
      <c r="F37" s="20"/>
    </row>
    <row r="38" spans="1:6" ht="19.5" customHeight="1" hidden="1">
      <c r="A38" s="8"/>
      <c r="B38" s="9"/>
      <c r="C38" s="10">
        <f t="shared" si="0"/>
      </c>
      <c r="D38" s="10">
        <f t="shared" si="1"/>
      </c>
      <c r="E38" s="11">
        <f t="shared" si="2"/>
      </c>
      <c r="F38" s="19"/>
    </row>
    <row r="39" spans="1:6" ht="19.5" customHeight="1" hidden="1">
      <c r="A39" s="12"/>
      <c r="B39" s="13"/>
      <c r="C39" s="14">
        <f t="shared" si="0"/>
      </c>
      <c r="D39" s="14">
        <f t="shared" si="1"/>
      </c>
      <c r="E39" s="16">
        <f t="shared" si="2"/>
      </c>
      <c r="F39" s="20"/>
    </row>
    <row r="40" spans="1:6" ht="19.5" customHeight="1" hidden="1">
      <c r="A40" s="8"/>
      <c r="B40" s="9"/>
      <c r="C40" s="10">
        <f t="shared" si="0"/>
      </c>
      <c r="D40" s="10">
        <f t="shared" si="1"/>
      </c>
      <c r="E40" s="11">
        <f t="shared" si="2"/>
      </c>
      <c r="F40" s="19"/>
    </row>
  </sheetData>
  <sheetProtection/>
  <mergeCells count="4">
    <mergeCell ref="A3:C3"/>
    <mergeCell ref="D3:E3"/>
    <mergeCell ref="A5:C5"/>
    <mergeCell ref="B1:F1"/>
  </mergeCells>
  <conditionalFormatting sqref="A7:A40 C7:F40">
    <cfRule type="expression" priority="2" dxfId="1" stopIfTrue="1">
      <formula>OR($A7="NP",$A7="Exc")</formula>
    </cfRule>
    <cfRule type="expression" priority="3" dxfId="0" stopIfTrue="1">
      <formula>$E7=1</formula>
    </cfRule>
  </conditionalFormatting>
  <conditionalFormatting sqref="B7:B40">
    <cfRule type="expression" priority="1" dxfId="9" stopIfTrue="1">
      <formula>COUNTIF(B$7:B7,B7)&gt;1</formula>
    </cfRule>
  </conditionalFormatting>
  <printOptions horizontalCentered="1"/>
  <pageMargins left="0" right="0" top="0.3937007874015748" bottom="0.3937007874015748" header="0.1968503937007874" footer="0.1968503937007874"/>
  <pageSetup horizontalDpi="300" verticalDpi="300" orientation="portrait" paperSize="9" r:id="rId2"/>
  <headerFooter alignWithMargins="0">
    <oddFooter>&amp;L&amp;8&amp;F&amp;R&amp;8&amp;A - page &amp;P/&amp;N</oddFooter>
  </headerFooter>
  <rowBreaks count="1" manualBreakCount="1">
    <brk id="40" max="255" man="1"/>
  </rowBreaks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40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2" width="5.7109375" style="75" customWidth="1"/>
    <col min="3" max="3" width="35.7109375" style="75" customWidth="1"/>
    <col min="4" max="4" width="25.7109375" style="75" customWidth="1"/>
    <col min="5" max="6" width="10.7109375" style="75" customWidth="1"/>
    <col min="7" max="16384" width="11.421875" style="75" customWidth="1"/>
  </cols>
  <sheetData>
    <row r="1" spans="1:6" ht="49.5" customHeight="1">
      <c r="A1" s="74"/>
      <c r="B1" s="105" t="s">
        <v>173</v>
      </c>
      <c r="C1" s="105"/>
      <c r="D1" s="105"/>
      <c r="E1" s="105"/>
      <c r="F1" s="106"/>
    </row>
    <row r="2" ht="9.75" customHeight="1"/>
    <row r="3" spans="1:6" s="76" customFormat="1" ht="30" customHeight="1">
      <c r="A3" s="100" t="s">
        <v>452</v>
      </c>
      <c r="B3" s="101"/>
      <c r="C3" s="101"/>
      <c r="D3" s="102">
        <v>40699</v>
      </c>
      <c r="E3" s="102"/>
      <c r="F3" s="73"/>
    </row>
    <row r="4" ht="9.75" customHeight="1">
      <c r="F4" s="77" t="s">
        <v>20</v>
      </c>
    </row>
    <row r="5" spans="1:6" ht="24.75" customHeight="1">
      <c r="A5" s="103" t="s">
        <v>5</v>
      </c>
      <c r="B5" s="104"/>
      <c r="C5" s="104"/>
      <c r="D5" s="2" t="s">
        <v>6</v>
      </c>
      <c r="E5" s="3">
        <v>1</v>
      </c>
      <c r="F5" s="1"/>
    </row>
    <row r="6" spans="1:6" s="91" customFormat="1" ht="16.5" customHeight="1" thickBot="1">
      <c r="A6" s="87" t="s">
        <v>0</v>
      </c>
      <c r="B6" s="88" t="s">
        <v>3</v>
      </c>
      <c r="C6" s="89" t="s">
        <v>4</v>
      </c>
      <c r="D6" s="89" t="s">
        <v>1</v>
      </c>
      <c r="E6" s="88" t="s">
        <v>2</v>
      </c>
      <c r="F6" s="90" t="s">
        <v>7</v>
      </c>
    </row>
    <row r="7" spans="1:6" ht="19.5" customHeight="1">
      <c r="A7" s="4">
        <v>1</v>
      </c>
      <c r="B7" s="5">
        <v>117</v>
      </c>
      <c r="C7" s="6" t="str">
        <f aca="true" t="shared" si="0" ref="C7:C40">IF(ISBLANK(B7),"",VLOOKUP(B7,JM_1314,2,FALSE))</f>
        <v>PINJON Samuel</v>
      </c>
      <c r="D7" s="6" t="str">
        <f aca="true" t="shared" si="1" ref="D7:D40">IF(ISBLANK(B7),"",VLOOKUP(B7,JM_1314,3,FALSE))</f>
        <v>Gillonnay C.C.</v>
      </c>
      <c r="E7" s="7">
        <f aca="true" t="shared" si="2" ref="E7:E40">IF(ISBLANK(B7),"",VLOOKUP(B7,JM_1314,4,FALSE))</f>
        <v>38</v>
      </c>
      <c r="F7" s="18"/>
    </row>
    <row r="8" spans="1:6" ht="19.5" customHeight="1">
      <c r="A8" s="8"/>
      <c r="B8" s="9"/>
      <c r="C8" s="10">
        <f t="shared" si="0"/>
      </c>
      <c r="D8" s="10">
        <f t="shared" si="1"/>
      </c>
      <c r="E8" s="11">
        <f t="shared" si="2"/>
      </c>
      <c r="F8" s="19"/>
    </row>
    <row r="9" spans="1:6" ht="19.5" customHeight="1">
      <c r="A9" s="12"/>
      <c r="B9" s="13"/>
      <c r="C9" s="14">
        <f t="shared" si="0"/>
      </c>
      <c r="D9" s="15">
        <f t="shared" si="1"/>
      </c>
      <c r="E9" s="17">
        <f t="shared" si="2"/>
      </c>
      <c r="F9" s="20"/>
    </row>
    <row r="10" spans="1:6" ht="19.5" customHeight="1">
      <c r="A10" s="8"/>
      <c r="B10" s="9"/>
      <c r="C10" s="10">
        <f t="shared" si="0"/>
      </c>
      <c r="D10" s="10">
        <f t="shared" si="1"/>
      </c>
      <c r="E10" s="11">
        <f t="shared" si="2"/>
      </c>
      <c r="F10" s="19"/>
    </row>
    <row r="11" spans="1:6" ht="19.5" customHeight="1">
      <c r="A11" s="12"/>
      <c r="B11" s="13"/>
      <c r="C11" s="14">
        <f t="shared" si="0"/>
      </c>
      <c r="D11" s="14">
        <f t="shared" si="1"/>
      </c>
      <c r="E11" s="16">
        <f t="shared" si="2"/>
      </c>
      <c r="F11" s="20"/>
    </row>
    <row r="12" spans="1:6" ht="19.5" customHeight="1">
      <c r="A12" s="8"/>
      <c r="B12" s="9"/>
      <c r="C12" s="10">
        <f t="shared" si="0"/>
      </c>
      <c r="D12" s="10">
        <f t="shared" si="1"/>
      </c>
      <c r="E12" s="11">
        <f t="shared" si="2"/>
      </c>
      <c r="F12" s="19"/>
    </row>
    <row r="13" spans="1:6" ht="19.5" customHeight="1">
      <c r="A13" s="12"/>
      <c r="B13" s="13"/>
      <c r="C13" s="14">
        <f t="shared" si="0"/>
      </c>
      <c r="D13" s="14">
        <f t="shared" si="1"/>
      </c>
      <c r="E13" s="16">
        <f t="shared" si="2"/>
      </c>
      <c r="F13" s="20"/>
    </row>
    <row r="14" spans="1:6" ht="19.5" customHeight="1">
      <c r="A14" s="8"/>
      <c r="B14" s="9"/>
      <c r="C14" s="10">
        <f t="shared" si="0"/>
      </c>
      <c r="D14" s="10">
        <f t="shared" si="1"/>
      </c>
      <c r="E14" s="11">
        <f t="shared" si="2"/>
      </c>
      <c r="F14" s="19"/>
    </row>
    <row r="15" spans="1:6" ht="19.5" customHeight="1" hidden="1">
      <c r="A15" s="12"/>
      <c r="B15" s="13"/>
      <c r="C15" s="14">
        <f t="shared" si="0"/>
      </c>
      <c r="D15" s="14">
        <f t="shared" si="1"/>
      </c>
      <c r="E15" s="16">
        <f t="shared" si="2"/>
      </c>
      <c r="F15" s="20"/>
    </row>
    <row r="16" spans="1:6" ht="19.5" customHeight="1" hidden="1">
      <c r="A16" s="8"/>
      <c r="B16" s="9"/>
      <c r="C16" s="10">
        <f t="shared" si="0"/>
      </c>
      <c r="D16" s="10">
        <f t="shared" si="1"/>
      </c>
      <c r="E16" s="11">
        <f t="shared" si="2"/>
      </c>
      <c r="F16" s="19"/>
    </row>
    <row r="17" spans="1:6" ht="19.5" customHeight="1" hidden="1">
      <c r="A17" s="12"/>
      <c r="B17" s="13"/>
      <c r="C17" s="14">
        <f t="shared" si="0"/>
      </c>
      <c r="D17" s="14">
        <f t="shared" si="1"/>
      </c>
      <c r="E17" s="16">
        <f t="shared" si="2"/>
      </c>
      <c r="F17" s="20"/>
    </row>
    <row r="18" spans="1:6" ht="19.5" customHeight="1" hidden="1">
      <c r="A18" s="8"/>
      <c r="B18" s="9"/>
      <c r="C18" s="10">
        <f t="shared" si="0"/>
      </c>
      <c r="D18" s="10">
        <f t="shared" si="1"/>
      </c>
      <c r="E18" s="11">
        <f t="shared" si="2"/>
      </c>
      <c r="F18" s="19"/>
    </row>
    <row r="19" spans="1:6" ht="19.5" customHeight="1" hidden="1">
      <c r="A19" s="12"/>
      <c r="B19" s="13"/>
      <c r="C19" s="14">
        <f t="shared" si="0"/>
      </c>
      <c r="D19" s="14">
        <f t="shared" si="1"/>
      </c>
      <c r="E19" s="16">
        <f t="shared" si="2"/>
      </c>
      <c r="F19" s="20"/>
    </row>
    <row r="20" spans="1:6" ht="19.5" customHeight="1" hidden="1">
      <c r="A20" s="8"/>
      <c r="B20" s="9"/>
      <c r="C20" s="10">
        <f t="shared" si="0"/>
      </c>
      <c r="D20" s="10">
        <f t="shared" si="1"/>
      </c>
      <c r="E20" s="11">
        <f t="shared" si="2"/>
      </c>
      <c r="F20" s="19"/>
    </row>
    <row r="21" spans="1:6" ht="19.5" customHeight="1" hidden="1">
      <c r="A21" s="12"/>
      <c r="B21" s="13"/>
      <c r="C21" s="14">
        <f t="shared" si="0"/>
      </c>
      <c r="D21" s="14">
        <f t="shared" si="1"/>
      </c>
      <c r="E21" s="16">
        <f t="shared" si="2"/>
      </c>
      <c r="F21" s="20"/>
    </row>
    <row r="22" spans="1:6" ht="19.5" customHeight="1" hidden="1">
      <c r="A22" s="8"/>
      <c r="B22" s="9"/>
      <c r="C22" s="10">
        <f t="shared" si="0"/>
      </c>
      <c r="D22" s="10">
        <f t="shared" si="1"/>
      </c>
      <c r="E22" s="11">
        <f t="shared" si="2"/>
      </c>
      <c r="F22" s="19"/>
    </row>
    <row r="23" spans="1:6" ht="19.5" customHeight="1" hidden="1">
      <c r="A23" s="12"/>
      <c r="B23" s="13"/>
      <c r="C23" s="14">
        <f t="shared" si="0"/>
      </c>
      <c r="D23" s="14">
        <f t="shared" si="1"/>
      </c>
      <c r="E23" s="16">
        <f t="shared" si="2"/>
      </c>
      <c r="F23" s="20"/>
    </row>
    <row r="24" spans="1:6" ht="19.5" customHeight="1" hidden="1">
      <c r="A24" s="8"/>
      <c r="B24" s="9"/>
      <c r="C24" s="10">
        <f t="shared" si="0"/>
      </c>
      <c r="D24" s="10">
        <f t="shared" si="1"/>
      </c>
      <c r="E24" s="11">
        <f t="shared" si="2"/>
      </c>
      <c r="F24" s="19"/>
    </row>
    <row r="25" spans="1:6" ht="19.5" customHeight="1" hidden="1">
      <c r="A25" s="12"/>
      <c r="B25" s="13"/>
      <c r="C25" s="14">
        <f t="shared" si="0"/>
      </c>
      <c r="D25" s="14">
        <f t="shared" si="1"/>
      </c>
      <c r="E25" s="16">
        <f t="shared" si="2"/>
      </c>
      <c r="F25" s="20"/>
    </row>
    <row r="26" spans="1:6" ht="19.5" customHeight="1" hidden="1">
      <c r="A26" s="8"/>
      <c r="B26" s="9"/>
      <c r="C26" s="10">
        <f t="shared" si="0"/>
      </c>
      <c r="D26" s="10">
        <f t="shared" si="1"/>
      </c>
      <c r="E26" s="11">
        <f t="shared" si="2"/>
      </c>
      <c r="F26" s="19"/>
    </row>
    <row r="27" spans="1:6" ht="19.5" customHeight="1" hidden="1">
      <c r="A27" s="12"/>
      <c r="B27" s="13"/>
      <c r="C27" s="14">
        <f t="shared" si="0"/>
      </c>
      <c r="D27" s="14">
        <f t="shared" si="1"/>
      </c>
      <c r="E27" s="16">
        <f t="shared" si="2"/>
      </c>
      <c r="F27" s="20"/>
    </row>
    <row r="28" spans="1:6" ht="19.5" customHeight="1" hidden="1">
      <c r="A28" s="8"/>
      <c r="B28" s="9"/>
      <c r="C28" s="10">
        <f t="shared" si="0"/>
      </c>
      <c r="D28" s="10">
        <f t="shared" si="1"/>
      </c>
      <c r="E28" s="11">
        <f t="shared" si="2"/>
      </c>
      <c r="F28" s="19"/>
    </row>
    <row r="29" spans="1:6" ht="19.5" customHeight="1" hidden="1">
      <c r="A29" s="12"/>
      <c r="B29" s="13"/>
      <c r="C29" s="14">
        <f t="shared" si="0"/>
      </c>
      <c r="D29" s="14">
        <f t="shared" si="1"/>
      </c>
      <c r="E29" s="16">
        <f t="shared" si="2"/>
      </c>
      <c r="F29" s="20"/>
    </row>
    <row r="30" spans="1:6" ht="19.5" customHeight="1" hidden="1">
      <c r="A30" s="8"/>
      <c r="B30" s="9"/>
      <c r="C30" s="10">
        <f t="shared" si="0"/>
      </c>
      <c r="D30" s="10">
        <f t="shared" si="1"/>
      </c>
      <c r="E30" s="11">
        <f t="shared" si="2"/>
      </c>
      <c r="F30" s="19"/>
    </row>
    <row r="31" spans="1:6" ht="19.5" customHeight="1" hidden="1">
      <c r="A31" s="12"/>
      <c r="B31" s="13"/>
      <c r="C31" s="14">
        <f t="shared" si="0"/>
      </c>
      <c r="D31" s="14">
        <f t="shared" si="1"/>
      </c>
      <c r="E31" s="16">
        <f t="shared" si="2"/>
      </c>
      <c r="F31" s="20"/>
    </row>
    <row r="32" spans="1:6" ht="19.5" customHeight="1" hidden="1">
      <c r="A32" s="8"/>
      <c r="B32" s="9"/>
      <c r="C32" s="10">
        <f t="shared" si="0"/>
      </c>
      <c r="D32" s="10">
        <f t="shared" si="1"/>
      </c>
      <c r="E32" s="11">
        <f t="shared" si="2"/>
      </c>
      <c r="F32" s="19"/>
    </row>
    <row r="33" spans="1:6" ht="19.5" customHeight="1" hidden="1">
      <c r="A33" s="12"/>
      <c r="B33" s="13"/>
      <c r="C33" s="14">
        <f t="shared" si="0"/>
      </c>
      <c r="D33" s="14">
        <f t="shared" si="1"/>
      </c>
      <c r="E33" s="16">
        <f t="shared" si="2"/>
      </c>
      <c r="F33" s="20"/>
    </row>
    <row r="34" spans="1:6" ht="19.5" customHeight="1" hidden="1">
      <c r="A34" s="8"/>
      <c r="B34" s="9"/>
      <c r="C34" s="10">
        <f t="shared" si="0"/>
      </c>
      <c r="D34" s="10">
        <f t="shared" si="1"/>
      </c>
      <c r="E34" s="11">
        <f t="shared" si="2"/>
      </c>
      <c r="F34" s="19"/>
    </row>
    <row r="35" spans="1:6" ht="19.5" customHeight="1" hidden="1">
      <c r="A35" s="12"/>
      <c r="B35" s="13"/>
      <c r="C35" s="14">
        <f t="shared" si="0"/>
      </c>
      <c r="D35" s="14">
        <f t="shared" si="1"/>
      </c>
      <c r="E35" s="16">
        <f t="shared" si="2"/>
      </c>
      <c r="F35" s="20"/>
    </row>
    <row r="36" spans="1:6" ht="19.5" customHeight="1" hidden="1">
      <c r="A36" s="8"/>
      <c r="B36" s="9"/>
      <c r="C36" s="10">
        <f t="shared" si="0"/>
      </c>
      <c r="D36" s="10">
        <f t="shared" si="1"/>
      </c>
      <c r="E36" s="11">
        <f t="shared" si="2"/>
      </c>
      <c r="F36" s="19"/>
    </row>
    <row r="37" spans="1:6" ht="19.5" customHeight="1" hidden="1">
      <c r="A37" s="12"/>
      <c r="B37" s="13"/>
      <c r="C37" s="14">
        <f t="shared" si="0"/>
      </c>
      <c r="D37" s="14">
        <f t="shared" si="1"/>
      </c>
      <c r="E37" s="16">
        <f t="shared" si="2"/>
      </c>
      <c r="F37" s="20"/>
    </row>
    <row r="38" spans="1:6" ht="19.5" customHeight="1" hidden="1">
      <c r="A38" s="8"/>
      <c r="B38" s="9"/>
      <c r="C38" s="10">
        <f t="shared" si="0"/>
      </c>
      <c r="D38" s="10">
        <f t="shared" si="1"/>
      </c>
      <c r="E38" s="11">
        <f t="shared" si="2"/>
      </c>
      <c r="F38" s="19"/>
    </row>
    <row r="39" spans="1:6" ht="19.5" customHeight="1" hidden="1">
      <c r="A39" s="12"/>
      <c r="B39" s="13"/>
      <c r="C39" s="14">
        <f t="shared" si="0"/>
      </c>
      <c r="D39" s="14">
        <f t="shared" si="1"/>
      </c>
      <c r="E39" s="16">
        <f t="shared" si="2"/>
      </c>
      <c r="F39" s="20"/>
    </row>
    <row r="40" spans="1:6" ht="19.5" customHeight="1" hidden="1">
      <c r="A40" s="8"/>
      <c r="B40" s="9"/>
      <c r="C40" s="10">
        <f t="shared" si="0"/>
      </c>
      <c r="D40" s="10">
        <f t="shared" si="1"/>
      </c>
      <c r="E40" s="11">
        <f t="shared" si="2"/>
      </c>
      <c r="F40" s="19"/>
    </row>
  </sheetData>
  <sheetProtection/>
  <mergeCells count="4">
    <mergeCell ref="A3:C3"/>
    <mergeCell ref="A5:C5"/>
    <mergeCell ref="D3:E3"/>
    <mergeCell ref="B1:F1"/>
  </mergeCells>
  <conditionalFormatting sqref="A7:A40 C7:F40">
    <cfRule type="expression" priority="2" dxfId="1" stopIfTrue="1">
      <formula>OR($A7="NP",$A7="Exc")</formula>
    </cfRule>
    <cfRule type="expression" priority="3" dxfId="0" stopIfTrue="1">
      <formula>$E7=1</formula>
    </cfRule>
  </conditionalFormatting>
  <conditionalFormatting sqref="B7:B40">
    <cfRule type="expression" priority="1" dxfId="9" stopIfTrue="1">
      <formula>COUNTIF(B$7:B7,B7)&gt;1</formula>
    </cfRule>
  </conditionalFormatting>
  <printOptions horizontalCentered="1"/>
  <pageMargins left="0" right="0" top="0.3937007874015748" bottom="0.3937007874015748" header="0.1968503937007874" footer="0.1968503937007874"/>
  <pageSetup horizontalDpi="300" verticalDpi="300" orientation="portrait" paperSize="9" r:id="rId2"/>
  <headerFooter alignWithMargins="0">
    <oddFooter>&amp;L&amp;8&amp;F&amp;R&amp;8&amp;A - page &amp;P/&amp;N</oddFooter>
  </headerFooter>
  <rowBreaks count="1" manualBreakCount="1">
    <brk id="40" max="255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F40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2" width="5.7109375" style="75" customWidth="1"/>
    <col min="3" max="3" width="35.7109375" style="75" customWidth="1"/>
    <col min="4" max="4" width="25.7109375" style="75" customWidth="1"/>
    <col min="5" max="6" width="10.7109375" style="75" customWidth="1"/>
    <col min="7" max="16384" width="11.421875" style="75" customWidth="1"/>
  </cols>
  <sheetData>
    <row r="1" spans="1:6" ht="49.5" customHeight="1">
      <c r="A1" s="74"/>
      <c r="B1" s="105" t="s">
        <v>173</v>
      </c>
      <c r="C1" s="105"/>
      <c r="D1" s="105"/>
      <c r="E1" s="105"/>
      <c r="F1" s="106"/>
    </row>
    <row r="2" ht="9.75" customHeight="1"/>
    <row r="3" spans="1:6" s="76" customFormat="1" ht="30" customHeight="1">
      <c r="A3" s="100" t="s">
        <v>452</v>
      </c>
      <c r="B3" s="101"/>
      <c r="C3" s="101"/>
      <c r="D3" s="102">
        <v>40699</v>
      </c>
      <c r="E3" s="102"/>
      <c r="F3" s="73"/>
    </row>
    <row r="4" ht="9.75" customHeight="1">
      <c r="F4" s="77" t="s">
        <v>20</v>
      </c>
    </row>
    <row r="5" spans="1:6" ht="24.75" customHeight="1">
      <c r="A5" s="103" t="s">
        <v>8</v>
      </c>
      <c r="B5" s="104"/>
      <c r="C5" s="104"/>
      <c r="D5" s="2" t="s">
        <v>6</v>
      </c>
      <c r="E5" s="3">
        <v>5</v>
      </c>
      <c r="F5" s="1"/>
    </row>
    <row r="6" spans="1:6" s="91" customFormat="1" ht="16.5" customHeight="1" thickBot="1">
      <c r="A6" s="87" t="s">
        <v>0</v>
      </c>
      <c r="B6" s="88" t="s">
        <v>3</v>
      </c>
      <c r="C6" s="89" t="s">
        <v>4</v>
      </c>
      <c r="D6" s="89" t="s">
        <v>1</v>
      </c>
      <c r="E6" s="88" t="s">
        <v>2</v>
      </c>
      <c r="F6" s="90" t="s">
        <v>7</v>
      </c>
    </row>
    <row r="7" spans="1:6" ht="19.5" customHeight="1">
      <c r="A7" s="4">
        <v>1</v>
      </c>
      <c r="B7" s="5">
        <v>114</v>
      </c>
      <c r="C7" s="6" t="str">
        <f aca="true" t="shared" si="0" ref="C7:C40">IF(ISBLANK(B7),"",VLOOKUP(B7,JM_1516,2,FALSE))</f>
        <v>MAILLARD Pierre</v>
      </c>
      <c r="D7" s="6" t="str">
        <f aca="true" t="shared" si="1" ref="D7:D40">IF(ISBLANK(B7),"",VLOOKUP(B7,JM_1516,3,FALSE))</f>
        <v>C.S. Val de Saône C.</v>
      </c>
      <c r="E7" s="7">
        <f aca="true" t="shared" si="2" ref="E7:E40">IF(ISBLANK(B7),"",VLOOKUP(B7,JM_1516,4,FALSE))</f>
        <v>69</v>
      </c>
      <c r="F7" s="18"/>
    </row>
    <row r="8" spans="1:6" ht="19.5" customHeight="1">
      <c r="A8" s="8">
        <v>2</v>
      </c>
      <c r="B8" s="9">
        <v>112</v>
      </c>
      <c r="C8" s="10" t="str">
        <f t="shared" si="0"/>
        <v>PERCHERANCIER Corentin</v>
      </c>
      <c r="D8" s="10" t="str">
        <f t="shared" si="1"/>
        <v>U.C. Culoz-Belley</v>
      </c>
      <c r="E8" s="11">
        <f t="shared" si="2"/>
        <v>1</v>
      </c>
      <c r="F8" s="19"/>
    </row>
    <row r="9" spans="1:6" ht="19.5" customHeight="1">
      <c r="A9" s="12">
        <v>3</v>
      </c>
      <c r="B9" s="13">
        <v>110</v>
      </c>
      <c r="C9" s="14" t="str">
        <f t="shared" si="0"/>
        <v>MONOT Clément</v>
      </c>
      <c r="D9" s="15" t="str">
        <f t="shared" si="1"/>
        <v>C.C. Replonges</v>
      </c>
      <c r="E9" s="17">
        <f t="shared" si="2"/>
        <v>1</v>
      </c>
      <c r="F9" s="20"/>
    </row>
    <row r="10" spans="1:6" ht="19.5" customHeight="1">
      <c r="A10" s="8">
        <v>4</v>
      </c>
      <c r="B10" s="9">
        <v>113</v>
      </c>
      <c r="C10" s="10" t="str">
        <f t="shared" si="0"/>
        <v>ANGOT Simon</v>
      </c>
      <c r="D10" s="10" t="str">
        <f t="shared" si="1"/>
        <v>Fontanil C.</v>
      </c>
      <c r="E10" s="11">
        <f t="shared" si="2"/>
        <v>38</v>
      </c>
      <c r="F10" s="19"/>
    </row>
    <row r="11" spans="1:6" ht="19.5" customHeight="1">
      <c r="A11" s="12">
        <v>5</v>
      </c>
      <c r="B11" s="13">
        <v>111</v>
      </c>
      <c r="C11" s="14" t="str">
        <f t="shared" si="0"/>
        <v>CURTELIN Baptiste</v>
      </c>
      <c r="D11" s="14" t="str">
        <f t="shared" si="1"/>
        <v>Team des Dombes</v>
      </c>
      <c r="E11" s="16">
        <f t="shared" si="2"/>
        <v>1</v>
      </c>
      <c r="F11" s="20"/>
    </row>
    <row r="12" spans="1:6" ht="19.5" customHeight="1">
      <c r="A12" s="8"/>
      <c r="B12" s="9"/>
      <c r="C12" s="10">
        <f t="shared" si="0"/>
      </c>
      <c r="D12" s="10">
        <f t="shared" si="1"/>
      </c>
      <c r="E12" s="11">
        <f t="shared" si="2"/>
      </c>
      <c r="F12" s="19"/>
    </row>
    <row r="13" spans="1:6" ht="19.5" customHeight="1">
      <c r="A13" s="12"/>
      <c r="B13" s="13"/>
      <c r="C13" s="14">
        <f t="shared" si="0"/>
      </c>
      <c r="D13" s="14">
        <f t="shared" si="1"/>
      </c>
      <c r="E13" s="16">
        <f t="shared" si="2"/>
      </c>
      <c r="F13" s="20"/>
    </row>
    <row r="14" spans="1:6" ht="19.5" customHeight="1">
      <c r="A14" s="8"/>
      <c r="B14" s="9"/>
      <c r="C14" s="10">
        <f t="shared" si="0"/>
      </c>
      <c r="D14" s="10">
        <f t="shared" si="1"/>
      </c>
      <c r="E14" s="11">
        <f t="shared" si="2"/>
      </c>
      <c r="F14" s="19"/>
    </row>
    <row r="15" spans="1:6" ht="19.5" customHeight="1" hidden="1">
      <c r="A15" s="12"/>
      <c r="B15" s="13"/>
      <c r="C15" s="14">
        <f t="shared" si="0"/>
      </c>
      <c r="D15" s="14">
        <f t="shared" si="1"/>
      </c>
      <c r="E15" s="16">
        <f t="shared" si="2"/>
      </c>
      <c r="F15" s="20"/>
    </row>
    <row r="16" spans="1:6" ht="19.5" customHeight="1" hidden="1">
      <c r="A16" s="8"/>
      <c r="B16" s="9"/>
      <c r="C16" s="10">
        <f t="shared" si="0"/>
      </c>
      <c r="D16" s="10">
        <f t="shared" si="1"/>
      </c>
      <c r="E16" s="11">
        <f t="shared" si="2"/>
      </c>
      <c r="F16" s="19"/>
    </row>
    <row r="17" spans="1:6" ht="19.5" customHeight="1" hidden="1">
      <c r="A17" s="12"/>
      <c r="B17" s="13"/>
      <c r="C17" s="14">
        <f t="shared" si="0"/>
      </c>
      <c r="D17" s="14">
        <f t="shared" si="1"/>
      </c>
      <c r="E17" s="16">
        <f t="shared" si="2"/>
      </c>
      <c r="F17" s="20"/>
    </row>
    <row r="18" spans="1:6" ht="19.5" customHeight="1" hidden="1">
      <c r="A18" s="8"/>
      <c r="B18" s="9"/>
      <c r="C18" s="10">
        <f t="shared" si="0"/>
      </c>
      <c r="D18" s="10">
        <f t="shared" si="1"/>
      </c>
      <c r="E18" s="11">
        <f t="shared" si="2"/>
      </c>
      <c r="F18" s="19"/>
    </row>
    <row r="19" spans="1:6" ht="19.5" customHeight="1" hidden="1">
      <c r="A19" s="12"/>
      <c r="B19" s="13"/>
      <c r="C19" s="14">
        <f t="shared" si="0"/>
      </c>
      <c r="D19" s="14">
        <f t="shared" si="1"/>
      </c>
      <c r="E19" s="16">
        <f t="shared" si="2"/>
      </c>
      <c r="F19" s="20"/>
    </row>
    <row r="20" spans="1:6" ht="19.5" customHeight="1" hidden="1">
      <c r="A20" s="8"/>
      <c r="B20" s="9"/>
      <c r="C20" s="10">
        <f t="shared" si="0"/>
      </c>
      <c r="D20" s="10">
        <f t="shared" si="1"/>
      </c>
      <c r="E20" s="11">
        <f t="shared" si="2"/>
      </c>
      <c r="F20" s="19"/>
    </row>
    <row r="21" spans="1:6" ht="19.5" customHeight="1" hidden="1">
      <c r="A21" s="12"/>
      <c r="B21" s="13"/>
      <c r="C21" s="14">
        <f t="shared" si="0"/>
      </c>
      <c r="D21" s="14">
        <f t="shared" si="1"/>
      </c>
      <c r="E21" s="16">
        <f t="shared" si="2"/>
      </c>
      <c r="F21" s="20"/>
    </row>
    <row r="22" spans="1:6" ht="19.5" customHeight="1" hidden="1">
      <c r="A22" s="8"/>
      <c r="B22" s="9"/>
      <c r="C22" s="10">
        <f t="shared" si="0"/>
      </c>
      <c r="D22" s="10">
        <f t="shared" si="1"/>
      </c>
      <c r="E22" s="11">
        <f t="shared" si="2"/>
      </c>
      <c r="F22" s="19"/>
    </row>
    <row r="23" spans="1:6" ht="19.5" customHeight="1" hidden="1">
      <c r="A23" s="12"/>
      <c r="B23" s="13"/>
      <c r="C23" s="14">
        <f t="shared" si="0"/>
      </c>
      <c r="D23" s="14">
        <f t="shared" si="1"/>
      </c>
      <c r="E23" s="16">
        <f t="shared" si="2"/>
      </c>
      <c r="F23" s="20"/>
    </row>
    <row r="24" spans="1:6" ht="19.5" customHeight="1" hidden="1">
      <c r="A24" s="8"/>
      <c r="B24" s="9"/>
      <c r="C24" s="10">
        <f t="shared" si="0"/>
      </c>
      <c r="D24" s="10">
        <f t="shared" si="1"/>
      </c>
      <c r="E24" s="11">
        <f t="shared" si="2"/>
      </c>
      <c r="F24" s="19"/>
    </row>
    <row r="25" spans="1:6" ht="19.5" customHeight="1" hidden="1">
      <c r="A25" s="12"/>
      <c r="B25" s="13"/>
      <c r="C25" s="14">
        <f t="shared" si="0"/>
      </c>
      <c r="D25" s="14">
        <f t="shared" si="1"/>
      </c>
      <c r="E25" s="16">
        <f t="shared" si="2"/>
      </c>
      <c r="F25" s="20"/>
    </row>
    <row r="26" spans="1:6" ht="19.5" customHeight="1" hidden="1">
      <c r="A26" s="8"/>
      <c r="B26" s="9"/>
      <c r="C26" s="10">
        <f t="shared" si="0"/>
      </c>
      <c r="D26" s="10">
        <f t="shared" si="1"/>
      </c>
      <c r="E26" s="11">
        <f t="shared" si="2"/>
      </c>
      <c r="F26" s="19"/>
    </row>
    <row r="27" spans="1:6" ht="19.5" customHeight="1" hidden="1">
      <c r="A27" s="12"/>
      <c r="B27" s="13"/>
      <c r="C27" s="14">
        <f t="shared" si="0"/>
      </c>
      <c r="D27" s="14">
        <f t="shared" si="1"/>
      </c>
      <c r="E27" s="16">
        <f t="shared" si="2"/>
      </c>
      <c r="F27" s="20"/>
    </row>
    <row r="28" spans="1:6" ht="19.5" customHeight="1" hidden="1">
      <c r="A28" s="8"/>
      <c r="B28" s="9"/>
      <c r="C28" s="10">
        <f t="shared" si="0"/>
      </c>
      <c r="D28" s="10">
        <f t="shared" si="1"/>
      </c>
      <c r="E28" s="11">
        <f t="shared" si="2"/>
      </c>
      <c r="F28" s="19"/>
    </row>
    <row r="29" spans="1:6" ht="19.5" customHeight="1" hidden="1">
      <c r="A29" s="12"/>
      <c r="B29" s="13"/>
      <c r="C29" s="14">
        <f t="shared" si="0"/>
      </c>
      <c r="D29" s="14">
        <f t="shared" si="1"/>
      </c>
      <c r="E29" s="16">
        <f t="shared" si="2"/>
      </c>
      <c r="F29" s="20"/>
    </row>
    <row r="30" spans="1:6" ht="19.5" customHeight="1" hidden="1">
      <c r="A30" s="8"/>
      <c r="B30" s="9"/>
      <c r="C30" s="10">
        <f t="shared" si="0"/>
      </c>
      <c r="D30" s="10">
        <f t="shared" si="1"/>
      </c>
      <c r="E30" s="11">
        <f t="shared" si="2"/>
      </c>
      <c r="F30" s="19"/>
    </row>
    <row r="31" spans="1:6" ht="19.5" customHeight="1" hidden="1">
      <c r="A31" s="12"/>
      <c r="B31" s="13"/>
      <c r="C31" s="14">
        <f t="shared" si="0"/>
      </c>
      <c r="D31" s="14">
        <f t="shared" si="1"/>
      </c>
      <c r="E31" s="16">
        <f t="shared" si="2"/>
      </c>
      <c r="F31" s="20"/>
    </row>
    <row r="32" spans="1:6" ht="19.5" customHeight="1" hidden="1">
      <c r="A32" s="8"/>
      <c r="B32" s="9"/>
      <c r="C32" s="10">
        <f t="shared" si="0"/>
      </c>
      <c r="D32" s="10">
        <f t="shared" si="1"/>
      </c>
      <c r="E32" s="11">
        <f t="shared" si="2"/>
      </c>
      <c r="F32" s="19"/>
    </row>
    <row r="33" spans="1:6" ht="19.5" customHeight="1" hidden="1">
      <c r="A33" s="12"/>
      <c r="B33" s="13"/>
      <c r="C33" s="14">
        <f t="shared" si="0"/>
      </c>
      <c r="D33" s="14">
        <f t="shared" si="1"/>
      </c>
      <c r="E33" s="16">
        <f t="shared" si="2"/>
      </c>
      <c r="F33" s="20"/>
    </row>
    <row r="34" spans="1:6" ht="19.5" customHeight="1" hidden="1">
      <c r="A34" s="8"/>
      <c r="B34" s="9"/>
      <c r="C34" s="10">
        <f t="shared" si="0"/>
      </c>
      <c r="D34" s="10">
        <f t="shared" si="1"/>
      </c>
      <c r="E34" s="11">
        <f t="shared" si="2"/>
      </c>
      <c r="F34" s="19"/>
    </row>
    <row r="35" spans="1:6" ht="19.5" customHeight="1" hidden="1">
      <c r="A35" s="12"/>
      <c r="B35" s="13"/>
      <c r="C35" s="14">
        <f t="shared" si="0"/>
      </c>
      <c r="D35" s="14">
        <f t="shared" si="1"/>
      </c>
      <c r="E35" s="16">
        <f t="shared" si="2"/>
      </c>
      <c r="F35" s="20"/>
    </row>
    <row r="36" spans="1:6" ht="19.5" customHeight="1" hidden="1">
      <c r="A36" s="8"/>
      <c r="B36" s="9"/>
      <c r="C36" s="10">
        <f t="shared" si="0"/>
      </c>
      <c r="D36" s="10">
        <f t="shared" si="1"/>
      </c>
      <c r="E36" s="11">
        <f t="shared" si="2"/>
      </c>
      <c r="F36" s="19"/>
    </row>
    <row r="37" spans="1:6" ht="19.5" customHeight="1" hidden="1">
      <c r="A37" s="12"/>
      <c r="B37" s="13"/>
      <c r="C37" s="14">
        <f t="shared" si="0"/>
      </c>
      <c r="D37" s="14">
        <f t="shared" si="1"/>
      </c>
      <c r="E37" s="16">
        <f t="shared" si="2"/>
      </c>
      <c r="F37" s="20"/>
    </row>
    <row r="38" spans="1:6" ht="19.5" customHeight="1" hidden="1">
      <c r="A38" s="8"/>
      <c r="B38" s="9"/>
      <c r="C38" s="10">
        <f t="shared" si="0"/>
      </c>
      <c r="D38" s="10">
        <f t="shared" si="1"/>
      </c>
      <c r="E38" s="11">
        <f t="shared" si="2"/>
      </c>
      <c r="F38" s="19"/>
    </row>
    <row r="39" spans="1:6" ht="19.5" customHeight="1" hidden="1">
      <c r="A39" s="12"/>
      <c r="B39" s="13"/>
      <c r="C39" s="14">
        <f t="shared" si="0"/>
      </c>
      <c r="D39" s="14">
        <f t="shared" si="1"/>
      </c>
      <c r="E39" s="16">
        <f t="shared" si="2"/>
      </c>
      <c r="F39" s="20"/>
    </row>
    <row r="40" spans="1:6" ht="19.5" customHeight="1" hidden="1">
      <c r="A40" s="8"/>
      <c r="B40" s="9"/>
      <c r="C40" s="10">
        <f t="shared" si="0"/>
      </c>
      <c r="D40" s="10">
        <f t="shared" si="1"/>
      </c>
      <c r="E40" s="11">
        <f t="shared" si="2"/>
      </c>
      <c r="F40" s="19"/>
    </row>
  </sheetData>
  <sheetProtection/>
  <mergeCells count="4">
    <mergeCell ref="A3:C3"/>
    <mergeCell ref="D3:E3"/>
    <mergeCell ref="A5:C5"/>
    <mergeCell ref="B1:F1"/>
  </mergeCells>
  <conditionalFormatting sqref="A7:A40 C7:F40">
    <cfRule type="expression" priority="2" dxfId="1" stopIfTrue="1">
      <formula>OR($A7="NP",$A7="Exc")</formula>
    </cfRule>
    <cfRule type="expression" priority="3" dxfId="0" stopIfTrue="1">
      <formula>$E7=1</formula>
    </cfRule>
  </conditionalFormatting>
  <conditionalFormatting sqref="B7:B40">
    <cfRule type="expression" priority="1" dxfId="9" stopIfTrue="1">
      <formula>COUNTIF(B$7:B7,B7)&gt;1</formula>
    </cfRule>
  </conditionalFormatting>
  <printOptions horizontalCentered="1"/>
  <pageMargins left="0" right="0" top="0.3937007874015748" bottom="0.3937007874015748" header="0.1968503937007874" footer="0.1968503937007874"/>
  <pageSetup horizontalDpi="300" verticalDpi="300" orientation="portrait" paperSize="9" r:id="rId2"/>
  <headerFooter alignWithMargins="0">
    <oddFooter>&amp;L&amp;8&amp;F&amp;R&amp;8&amp;A - page &amp;P/&amp;N</oddFooter>
  </headerFooter>
  <rowBreaks count="1" manualBreakCount="1">
    <brk id="40" max="255" man="1"/>
  </rowBreaks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F40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2" width="5.7109375" style="75" customWidth="1"/>
    <col min="3" max="3" width="35.7109375" style="75" customWidth="1"/>
    <col min="4" max="4" width="25.7109375" style="75" customWidth="1"/>
    <col min="5" max="6" width="10.7109375" style="75" customWidth="1"/>
    <col min="7" max="16384" width="11.421875" style="75" customWidth="1"/>
  </cols>
  <sheetData>
    <row r="1" spans="1:6" ht="49.5" customHeight="1">
      <c r="A1" s="74"/>
      <c r="B1" s="105" t="s">
        <v>173</v>
      </c>
      <c r="C1" s="105"/>
      <c r="D1" s="105"/>
      <c r="E1" s="105"/>
      <c r="F1" s="106"/>
    </row>
    <row r="2" ht="9.75" customHeight="1"/>
    <row r="3" spans="1:6" s="76" customFormat="1" ht="30" customHeight="1">
      <c r="A3" s="100" t="s">
        <v>452</v>
      </c>
      <c r="B3" s="101"/>
      <c r="C3" s="101"/>
      <c r="D3" s="102">
        <v>40699</v>
      </c>
      <c r="E3" s="102"/>
      <c r="F3" s="73"/>
    </row>
    <row r="4" ht="9.75" customHeight="1">
      <c r="F4" s="77" t="s">
        <v>20</v>
      </c>
    </row>
    <row r="5" spans="1:6" ht="24.75" customHeight="1">
      <c r="A5" s="103" t="s">
        <v>15</v>
      </c>
      <c r="B5" s="104"/>
      <c r="C5" s="104"/>
      <c r="D5" s="2" t="s">
        <v>13</v>
      </c>
      <c r="E5" s="3">
        <v>2</v>
      </c>
      <c r="F5" s="1"/>
    </row>
    <row r="6" spans="1:6" s="91" customFormat="1" ht="16.5" customHeight="1" thickBot="1">
      <c r="A6" s="87" t="s">
        <v>0</v>
      </c>
      <c r="B6" s="88" t="s">
        <v>3</v>
      </c>
      <c r="C6" s="89" t="s">
        <v>4</v>
      </c>
      <c r="D6" s="89" t="s">
        <v>1</v>
      </c>
      <c r="E6" s="88" t="s">
        <v>2</v>
      </c>
      <c r="F6" s="90" t="s">
        <v>7</v>
      </c>
    </row>
    <row r="7" spans="1:6" ht="19.5" customHeight="1">
      <c r="A7" s="4">
        <v>1</v>
      </c>
      <c r="B7" s="5">
        <v>119</v>
      </c>
      <c r="C7" s="6" t="str">
        <f aca="true" t="shared" si="0" ref="C7:C40">IF(ISBLANK(B7),"",VLOOKUP(B7,AF_1729,2,FALSE))</f>
        <v>FERRENT Laure-Anne</v>
      </c>
      <c r="D7" s="6" t="str">
        <f aca="true" t="shared" si="1" ref="D7:D40">IF(ISBLANK(B7),"",VLOOKUP(B7,AF_1729,3,FALSE))</f>
        <v>Gillonnay C.C.</v>
      </c>
      <c r="E7" s="7">
        <f aca="true" t="shared" si="2" ref="E7:E40">IF(ISBLANK(B7),"",VLOOKUP(B7,AF_1729,4,FALSE))</f>
        <v>38</v>
      </c>
      <c r="F7" s="18"/>
    </row>
    <row r="8" spans="1:6" ht="19.5" customHeight="1">
      <c r="A8" s="8">
        <v>2</v>
      </c>
      <c r="B8" s="9">
        <v>120</v>
      </c>
      <c r="C8" s="10" t="str">
        <f t="shared" si="0"/>
        <v>DURRAFOURG Axelle</v>
      </c>
      <c r="D8" s="10" t="str">
        <f t="shared" si="1"/>
        <v>S.C.A.L. Echirolles</v>
      </c>
      <c r="E8" s="11">
        <f t="shared" si="2"/>
        <v>38</v>
      </c>
      <c r="F8" s="19"/>
    </row>
    <row r="9" spans="1:6" ht="19.5" customHeight="1">
      <c r="A9" s="12"/>
      <c r="B9" s="13"/>
      <c r="C9" s="14">
        <f t="shared" si="0"/>
      </c>
      <c r="D9" s="15">
        <f t="shared" si="1"/>
      </c>
      <c r="E9" s="17">
        <f t="shared" si="2"/>
      </c>
      <c r="F9" s="20"/>
    </row>
    <row r="10" spans="1:6" ht="19.5" customHeight="1">
      <c r="A10" s="8"/>
      <c r="B10" s="9"/>
      <c r="C10" s="10">
        <f t="shared" si="0"/>
      </c>
      <c r="D10" s="10">
        <f t="shared" si="1"/>
      </c>
      <c r="E10" s="11">
        <f t="shared" si="2"/>
      </c>
      <c r="F10" s="19"/>
    </row>
    <row r="11" spans="1:6" ht="19.5" customHeight="1">
      <c r="A11" s="12"/>
      <c r="B11" s="13"/>
      <c r="C11" s="14">
        <f t="shared" si="0"/>
      </c>
      <c r="D11" s="14">
        <f t="shared" si="1"/>
      </c>
      <c r="E11" s="16">
        <f t="shared" si="2"/>
      </c>
      <c r="F11" s="20"/>
    </row>
    <row r="12" spans="1:6" ht="19.5" customHeight="1">
      <c r="A12" s="8"/>
      <c r="B12" s="9"/>
      <c r="C12" s="10">
        <f t="shared" si="0"/>
      </c>
      <c r="D12" s="10">
        <f t="shared" si="1"/>
      </c>
      <c r="E12" s="11">
        <f t="shared" si="2"/>
      </c>
      <c r="F12" s="19"/>
    </row>
    <row r="13" spans="1:6" ht="19.5" customHeight="1">
      <c r="A13" s="12"/>
      <c r="B13" s="13"/>
      <c r="C13" s="14">
        <f t="shared" si="0"/>
      </c>
      <c r="D13" s="14">
        <f t="shared" si="1"/>
      </c>
      <c r="E13" s="16">
        <f t="shared" si="2"/>
      </c>
      <c r="F13" s="20"/>
    </row>
    <row r="14" spans="1:6" ht="19.5" customHeight="1">
      <c r="A14" s="8"/>
      <c r="B14" s="9"/>
      <c r="C14" s="10">
        <f t="shared" si="0"/>
      </c>
      <c r="D14" s="10">
        <f t="shared" si="1"/>
      </c>
      <c r="E14" s="11">
        <f t="shared" si="2"/>
      </c>
      <c r="F14" s="19"/>
    </row>
    <row r="15" spans="1:6" ht="19.5" customHeight="1" hidden="1">
      <c r="A15" s="12"/>
      <c r="B15" s="13"/>
      <c r="C15" s="14">
        <f t="shared" si="0"/>
      </c>
      <c r="D15" s="14">
        <f t="shared" si="1"/>
      </c>
      <c r="E15" s="16">
        <f t="shared" si="2"/>
      </c>
      <c r="F15" s="20"/>
    </row>
    <row r="16" spans="1:6" ht="19.5" customHeight="1" hidden="1">
      <c r="A16" s="8"/>
      <c r="B16" s="9"/>
      <c r="C16" s="10">
        <f t="shared" si="0"/>
      </c>
      <c r="D16" s="10">
        <f t="shared" si="1"/>
      </c>
      <c r="E16" s="11">
        <f t="shared" si="2"/>
      </c>
      <c r="F16" s="19"/>
    </row>
    <row r="17" spans="1:6" ht="19.5" customHeight="1" hidden="1">
      <c r="A17" s="12"/>
      <c r="B17" s="13"/>
      <c r="C17" s="14">
        <f t="shared" si="0"/>
      </c>
      <c r="D17" s="14">
        <f t="shared" si="1"/>
      </c>
      <c r="E17" s="16">
        <f t="shared" si="2"/>
      </c>
      <c r="F17" s="20"/>
    </row>
    <row r="18" spans="1:6" ht="19.5" customHeight="1" hidden="1">
      <c r="A18" s="8"/>
      <c r="B18" s="9"/>
      <c r="C18" s="10">
        <f t="shared" si="0"/>
      </c>
      <c r="D18" s="10">
        <f t="shared" si="1"/>
      </c>
      <c r="E18" s="11">
        <f t="shared" si="2"/>
      </c>
      <c r="F18" s="19"/>
    </row>
    <row r="19" spans="1:6" ht="19.5" customHeight="1" hidden="1">
      <c r="A19" s="12"/>
      <c r="B19" s="13"/>
      <c r="C19" s="14">
        <f t="shared" si="0"/>
      </c>
      <c r="D19" s="14">
        <f t="shared" si="1"/>
      </c>
      <c r="E19" s="16">
        <f t="shared" si="2"/>
      </c>
      <c r="F19" s="20"/>
    </row>
    <row r="20" spans="1:6" ht="19.5" customHeight="1" hidden="1">
      <c r="A20" s="8"/>
      <c r="B20" s="9"/>
      <c r="C20" s="10">
        <f t="shared" si="0"/>
      </c>
      <c r="D20" s="10">
        <f t="shared" si="1"/>
      </c>
      <c r="E20" s="11">
        <f t="shared" si="2"/>
      </c>
      <c r="F20" s="19"/>
    </row>
    <row r="21" spans="1:6" ht="19.5" customHeight="1" hidden="1">
      <c r="A21" s="12"/>
      <c r="B21" s="13"/>
      <c r="C21" s="14">
        <f t="shared" si="0"/>
      </c>
      <c r="D21" s="14">
        <f t="shared" si="1"/>
      </c>
      <c r="E21" s="16">
        <f t="shared" si="2"/>
      </c>
      <c r="F21" s="20"/>
    </row>
    <row r="22" spans="1:6" ht="19.5" customHeight="1" hidden="1">
      <c r="A22" s="8"/>
      <c r="B22" s="9"/>
      <c r="C22" s="10">
        <f t="shared" si="0"/>
      </c>
      <c r="D22" s="10">
        <f t="shared" si="1"/>
      </c>
      <c r="E22" s="11">
        <f t="shared" si="2"/>
      </c>
      <c r="F22" s="19"/>
    </row>
    <row r="23" spans="1:6" ht="19.5" customHeight="1" hidden="1">
      <c r="A23" s="12"/>
      <c r="B23" s="13"/>
      <c r="C23" s="14">
        <f t="shared" si="0"/>
      </c>
      <c r="D23" s="14">
        <f t="shared" si="1"/>
      </c>
      <c r="E23" s="16">
        <f t="shared" si="2"/>
      </c>
      <c r="F23" s="20"/>
    </row>
    <row r="24" spans="1:6" ht="19.5" customHeight="1" hidden="1">
      <c r="A24" s="8"/>
      <c r="B24" s="9"/>
      <c r="C24" s="10">
        <f t="shared" si="0"/>
      </c>
      <c r="D24" s="10">
        <f t="shared" si="1"/>
      </c>
      <c r="E24" s="11">
        <f t="shared" si="2"/>
      </c>
      <c r="F24" s="19"/>
    </row>
    <row r="25" spans="1:6" ht="19.5" customHeight="1" hidden="1">
      <c r="A25" s="12"/>
      <c r="B25" s="13"/>
      <c r="C25" s="14">
        <f t="shared" si="0"/>
      </c>
      <c r="D25" s="14">
        <f t="shared" si="1"/>
      </c>
      <c r="E25" s="16">
        <f t="shared" si="2"/>
      </c>
      <c r="F25" s="20"/>
    </row>
    <row r="26" spans="1:6" ht="19.5" customHeight="1" hidden="1">
      <c r="A26" s="8"/>
      <c r="B26" s="9"/>
      <c r="C26" s="10">
        <f t="shared" si="0"/>
      </c>
      <c r="D26" s="10">
        <f t="shared" si="1"/>
      </c>
      <c r="E26" s="11">
        <f t="shared" si="2"/>
      </c>
      <c r="F26" s="19"/>
    </row>
    <row r="27" spans="1:6" ht="19.5" customHeight="1" hidden="1">
      <c r="A27" s="12"/>
      <c r="B27" s="13"/>
      <c r="C27" s="14">
        <f t="shared" si="0"/>
      </c>
      <c r="D27" s="14">
        <f t="shared" si="1"/>
      </c>
      <c r="E27" s="16">
        <f t="shared" si="2"/>
      </c>
      <c r="F27" s="20"/>
    </row>
    <row r="28" spans="1:6" ht="19.5" customHeight="1" hidden="1">
      <c r="A28" s="8"/>
      <c r="B28" s="9"/>
      <c r="C28" s="10">
        <f t="shared" si="0"/>
      </c>
      <c r="D28" s="10">
        <f t="shared" si="1"/>
      </c>
      <c r="E28" s="11">
        <f t="shared" si="2"/>
      </c>
      <c r="F28" s="19"/>
    </row>
    <row r="29" spans="1:6" ht="19.5" customHeight="1" hidden="1">
      <c r="A29" s="12"/>
      <c r="B29" s="13"/>
      <c r="C29" s="14">
        <f t="shared" si="0"/>
      </c>
      <c r="D29" s="14">
        <f t="shared" si="1"/>
      </c>
      <c r="E29" s="16">
        <f t="shared" si="2"/>
      </c>
      <c r="F29" s="20"/>
    </row>
    <row r="30" spans="1:6" ht="19.5" customHeight="1" hidden="1">
      <c r="A30" s="8"/>
      <c r="B30" s="9"/>
      <c r="C30" s="10">
        <f t="shared" si="0"/>
      </c>
      <c r="D30" s="10">
        <f t="shared" si="1"/>
      </c>
      <c r="E30" s="11">
        <f t="shared" si="2"/>
      </c>
      <c r="F30" s="19"/>
    </row>
    <row r="31" spans="1:6" ht="19.5" customHeight="1" hidden="1">
      <c r="A31" s="12"/>
      <c r="B31" s="13"/>
      <c r="C31" s="14">
        <f t="shared" si="0"/>
      </c>
      <c r="D31" s="14">
        <f t="shared" si="1"/>
      </c>
      <c r="E31" s="16">
        <f t="shared" si="2"/>
      </c>
      <c r="F31" s="20"/>
    </row>
    <row r="32" spans="1:6" ht="19.5" customHeight="1" hidden="1">
      <c r="A32" s="8"/>
      <c r="B32" s="9"/>
      <c r="C32" s="10">
        <f t="shared" si="0"/>
      </c>
      <c r="D32" s="10">
        <f t="shared" si="1"/>
      </c>
      <c r="E32" s="11">
        <f t="shared" si="2"/>
      </c>
      <c r="F32" s="19"/>
    </row>
    <row r="33" spans="1:6" ht="19.5" customHeight="1" hidden="1">
      <c r="A33" s="12"/>
      <c r="B33" s="13"/>
      <c r="C33" s="14">
        <f t="shared" si="0"/>
      </c>
      <c r="D33" s="14">
        <f t="shared" si="1"/>
      </c>
      <c r="E33" s="16">
        <f t="shared" si="2"/>
      </c>
      <c r="F33" s="20"/>
    </row>
    <row r="34" spans="1:6" ht="19.5" customHeight="1" hidden="1">
      <c r="A34" s="8"/>
      <c r="B34" s="9"/>
      <c r="C34" s="10">
        <f t="shared" si="0"/>
      </c>
      <c r="D34" s="10">
        <f t="shared" si="1"/>
      </c>
      <c r="E34" s="11">
        <f t="shared" si="2"/>
      </c>
      <c r="F34" s="19"/>
    </row>
    <row r="35" spans="1:6" ht="19.5" customHeight="1" hidden="1">
      <c r="A35" s="12"/>
      <c r="B35" s="13"/>
      <c r="C35" s="14">
        <f t="shared" si="0"/>
      </c>
      <c r="D35" s="14">
        <f t="shared" si="1"/>
      </c>
      <c r="E35" s="16">
        <f t="shared" si="2"/>
      </c>
      <c r="F35" s="20"/>
    </row>
    <row r="36" spans="1:6" ht="19.5" customHeight="1" hidden="1">
      <c r="A36" s="8"/>
      <c r="B36" s="9"/>
      <c r="C36" s="10">
        <f t="shared" si="0"/>
      </c>
      <c r="D36" s="10">
        <f t="shared" si="1"/>
      </c>
      <c r="E36" s="11">
        <f t="shared" si="2"/>
      </c>
      <c r="F36" s="19"/>
    </row>
    <row r="37" spans="1:6" ht="19.5" customHeight="1" hidden="1">
      <c r="A37" s="12"/>
      <c r="B37" s="13"/>
      <c r="C37" s="14">
        <f t="shared" si="0"/>
      </c>
      <c r="D37" s="14">
        <f t="shared" si="1"/>
      </c>
      <c r="E37" s="16">
        <f t="shared" si="2"/>
      </c>
      <c r="F37" s="20"/>
    </row>
    <row r="38" spans="1:6" ht="19.5" customHeight="1" hidden="1">
      <c r="A38" s="8"/>
      <c r="B38" s="9"/>
      <c r="C38" s="10">
        <f t="shared" si="0"/>
      </c>
      <c r="D38" s="10">
        <f t="shared" si="1"/>
      </c>
      <c r="E38" s="11">
        <f t="shared" si="2"/>
      </c>
      <c r="F38" s="19"/>
    </row>
    <row r="39" spans="1:6" ht="19.5" customHeight="1" hidden="1">
      <c r="A39" s="12"/>
      <c r="B39" s="13"/>
      <c r="C39" s="14">
        <f t="shared" si="0"/>
      </c>
      <c r="D39" s="14">
        <f t="shared" si="1"/>
      </c>
      <c r="E39" s="16">
        <f t="shared" si="2"/>
      </c>
      <c r="F39" s="20"/>
    </row>
    <row r="40" spans="1:6" ht="19.5" customHeight="1" hidden="1">
      <c r="A40" s="8"/>
      <c r="B40" s="9"/>
      <c r="C40" s="10">
        <f t="shared" si="0"/>
      </c>
      <c r="D40" s="10">
        <f t="shared" si="1"/>
      </c>
      <c r="E40" s="11">
        <f t="shared" si="2"/>
      </c>
      <c r="F40" s="19"/>
    </row>
  </sheetData>
  <sheetProtection/>
  <mergeCells count="4">
    <mergeCell ref="A3:C3"/>
    <mergeCell ref="D3:E3"/>
    <mergeCell ref="A5:C5"/>
    <mergeCell ref="B1:F1"/>
  </mergeCells>
  <conditionalFormatting sqref="A7:A40 C7:F40">
    <cfRule type="expression" priority="2" dxfId="1" stopIfTrue="1">
      <formula>OR($A7="NP",$A7="Exc")</formula>
    </cfRule>
    <cfRule type="expression" priority="3" dxfId="0" stopIfTrue="1">
      <formula>$E7=1</formula>
    </cfRule>
  </conditionalFormatting>
  <conditionalFormatting sqref="B7:B40">
    <cfRule type="expression" priority="1" dxfId="9" stopIfTrue="1">
      <formula>COUNTIF(B$7:B7,B7)&gt;1</formula>
    </cfRule>
  </conditionalFormatting>
  <printOptions horizontalCentered="1"/>
  <pageMargins left="0" right="0" top="0.3937007874015748" bottom="0.3937007874015748" header="0.1968503937007874" footer="0.1968503937007874"/>
  <pageSetup horizontalDpi="300" verticalDpi="300" orientation="portrait" paperSize="9" r:id="rId2"/>
  <headerFooter alignWithMargins="0">
    <oddFooter>&amp;L&amp;8&amp;F&amp;R&amp;8&amp;A - page &amp;P/&amp;N</oddFooter>
  </headerFooter>
  <rowBreaks count="1" manualBreakCount="1">
    <brk id="40" max="255" man="1"/>
  </rowBreaks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40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2" width="5.7109375" style="75" customWidth="1"/>
    <col min="3" max="3" width="35.7109375" style="75" customWidth="1"/>
    <col min="4" max="4" width="25.7109375" style="75" customWidth="1"/>
    <col min="5" max="6" width="10.7109375" style="75" customWidth="1"/>
    <col min="7" max="16384" width="11.421875" style="75" customWidth="1"/>
  </cols>
  <sheetData>
    <row r="1" spans="1:6" ht="49.5" customHeight="1">
      <c r="A1" s="74"/>
      <c r="B1" s="105" t="s">
        <v>173</v>
      </c>
      <c r="C1" s="105"/>
      <c r="D1" s="105"/>
      <c r="E1" s="105"/>
      <c r="F1" s="106"/>
    </row>
    <row r="2" ht="9.75" customHeight="1"/>
    <row r="3" spans="1:6" s="76" customFormat="1" ht="30" customHeight="1">
      <c r="A3" s="100" t="s">
        <v>452</v>
      </c>
      <c r="B3" s="101"/>
      <c r="C3" s="101"/>
      <c r="D3" s="102">
        <v>40699</v>
      </c>
      <c r="E3" s="102"/>
      <c r="F3" s="73"/>
    </row>
    <row r="4" ht="9.75" customHeight="1">
      <c r="F4" s="77" t="s">
        <v>20</v>
      </c>
    </row>
    <row r="5" spans="1:6" ht="24.75" customHeight="1">
      <c r="A5" s="103" t="s">
        <v>16</v>
      </c>
      <c r="B5" s="104"/>
      <c r="C5" s="104"/>
      <c r="D5" s="2" t="s">
        <v>13</v>
      </c>
      <c r="E5" s="3">
        <v>1</v>
      </c>
      <c r="F5" s="1"/>
    </row>
    <row r="6" spans="1:6" s="91" customFormat="1" ht="16.5" customHeight="1" thickBot="1">
      <c r="A6" s="87" t="s">
        <v>0</v>
      </c>
      <c r="B6" s="88" t="s">
        <v>3</v>
      </c>
      <c r="C6" s="89" t="s">
        <v>4</v>
      </c>
      <c r="D6" s="89" t="s">
        <v>1</v>
      </c>
      <c r="E6" s="88" t="s">
        <v>2</v>
      </c>
      <c r="F6" s="90" t="s">
        <v>7</v>
      </c>
    </row>
    <row r="7" spans="1:6" ht="19.5" customHeight="1">
      <c r="A7" s="4">
        <v>1</v>
      </c>
      <c r="B7" s="5">
        <v>121</v>
      </c>
      <c r="C7" s="6" t="str">
        <f aca="true" t="shared" si="0" ref="C7:C40">IF(ISBLANK(B7),"",VLOOKUP(B7,AF_3039,2,FALSE))</f>
        <v>DROLEZ Clara</v>
      </c>
      <c r="D7" s="6" t="str">
        <f aca="true" t="shared" si="1" ref="D7:D40">IF(ISBLANK(B7),"",VLOOKUP(B7,AF_3039,3,FALSE))</f>
        <v>U.C. Thonon</v>
      </c>
      <c r="E7" s="7">
        <f aca="true" t="shared" si="2" ref="E7:E40">IF(ISBLANK(B7),"",VLOOKUP(B7,AF_3039,4,FALSE))</f>
        <v>74</v>
      </c>
      <c r="F7" s="18"/>
    </row>
    <row r="8" spans="1:6" ht="19.5" customHeight="1">
      <c r="A8" s="8"/>
      <c r="B8" s="9"/>
      <c r="C8" s="10">
        <f t="shared" si="0"/>
      </c>
      <c r="D8" s="10">
        <f t="shared" si="1"/>
      </c>
      <c r="E8" s="11">
        <f t="shared" si="2"/>
      </c>
      <c r="F8" s="19"/>
    </row>
    <row r="9" spans="1:6" ht="19.5" customHeight="1">
      <c r="A9" s="12"/>
      <c r="B9" s="13"/>
      <c r="C9" s="14">
        <f t="shared" si="0"/>
      </c>
      <c r="D9" s="15">
        <f t="shared" si="1"/>
      </c>
      <c r="E9" s="17">
        <f t="shared" si="2"/>
      </c>
      <c r="F9" s="20"/>
    </row>
    <row r="10" spans="1:6" ht="19.5" customHeight="1">
      <c r="A10" s="8"/>
      <c r="B10" s="9"/>
      <c r="C10" s="10">
        <f t="shared" si="0"/>
      </c>
      <c r="D10" s="10">
        <f t="shared" si="1"/>
      </c>
      <c r="E10" s="11">
        <f t="shared" si="2"/>
      </c>
      <c r="F10" s="19"/>
    </row>
    <row r="11" spans="1:6" ht="19.5" customHeight="1">
      <c r="A11" s="12"/>
      <c r="B11" s="13"/>
      <c r="C11" s="14">
        <f t="shared" si="0"/>
      </c>
      <c r="D11" s="14">
        <f t="shared" si="1"/>
      </c>
      <c r="E11" s="16">
        <f t="shared" si="2"/>
      </c>
      <c r="F11" s="20"/>
    </row>
    <row r="12" spans="1:6" ht="19.5" customHeight="1">
      <c r="A12" s="8"/>
      <c r="B12" s="9"/>
      <c r="C12" s="10">
        <f t="shared" si="0"/>
      </c>
      <c r="D12" s="10">
        <f t="shared" si="1"/>
      </c>
      <c r="E12" s="11">
        <f t="shared" si="2"/>
      </c>
      <c r="F12" s="19"/>
    </row>
    <row r="13" spans="1:6" ht="19.5" customHeight="1">
      <c r="A13" s="12"/>
      <c r="B13" s="13"/>
      <c r="C13" s="14">
        <f t="shared" si="0"/>
      </c>
      <c r="D13" s="14">
        <f t="shared" si="1"/>
      </c>
      <c r="E13" s="16">
        <f t="shared" si="2"/>
      </c>
      <c r="F13" s="20"/>
    </row>
    <row r="14" spans="1:6" ht="19.5" customHeight="1">
      <c r="A14" s="8"/>
      <c r="B14" s="9"/>
      <c r="C14" s="10">
        <f t="shared" si="0"/>
      </c>
      <c r="D14" s="10">
        <f t="shared" si="1"/>
      </c>
      <c r="E14" s="11">
        <f t="shared" si="2"/>
      </c>
      <c r="F14" s="19"/>
    </row>
    <row r="15" spans="1:6" ht="19.5" customHeight="1" hidden="1">
      <c r="A15" s="12"/>
      <c r="B15" s="13"/>
      <c r="C15" s="14">
        <f t="shared" si="0"/>
      </c>
      <c r="D15" s="14">
        <f t="shared" si="1"/>
      </c>
      <c r="E15" s="16">
        <f t="shared" si="2"/>
      </c>
      <c r="F15" s="20"/>
    </row>
    <row r="16" spans="1:6" ht="19.5" customHeight="1" hidden="1">
      <c r="A16" s="8"/>
      <c r="B16" s="9"/>
      <c r="C16" s="10">
        <f t="shared" si="0"/>
      </c>
      <c r="D16" s="10">
        <f t="shared" si="1"/>
      </c>
      <c r="E16" s="11">
        <f t="shared" si="2"/>
      </c>
      <c r="F16" s="19"/>
    </row>
    <row r="17" spans="1:6" ht="19.5" customHeight="1" hidden="1">
      <c r="A17" s="12"/>
      <c r="B17" s="13"/>
      <c r="C17" s="14">
        <f t="shared" si="0"/>
      </c>
      <c r="D17" s="14">
        <f t="shared" si="1"/>
      </c>
      <c r="E17" s="16">
        <f t="shared" si="2"/>
      </c>
      <c r="F17" s="20"/>
    </row>
    <row r="18" spans="1:6" ht="19.5" customHeight="1" hidden="1">
      <c r="A18" s="8"/>
      <c r="B18" s="9"/>
      <c r="C18" s="10">
        <f t="shared" si="0"/>
      </c>
      <c r="D18" s="10">
        <f t="shared" si="1"/>
      </c>
      <c r="E18" s="11">
        <f t="shared" si="2"/>
      </c>
      <c r="F18" s="19"/>
    </row>
    <row r="19" spans="1:6" ht="19.5" customHeight="1" hidden="1">
      <c r="A19" s="12"/>
      <c r="B19" s="13"/>
      <c r="C19" s="14">
        <f t="shared" si="0"/>
      </c>
      <c r="D19" s="14">
        <f t="shared" si="1"/>
      </c>
      <c r="E19" s="16">
        <f t="shared" si="2"/>
      </c>
      <c r="F19" s="20"/>
    </row>
    <row r="20" spans="1:6" ht="19.5" customHeight="1" hidden="1">
      <c r="A20" s="8"/>
      <c r="B20" s="9"/>
      <c r="C20" s="10">
        <f t="shared" si="0"/>
      </c>
      <c r="D20" s="10">
        <f t="shared" si="1"/>
      </c>
      <c r="E20" s="11">
        <f t="shared" si="2"/>
      </c>
      <c r="F20" s="19"/>
    </row>
    <row r="21" spans="1:6" ht="19.5" customHeight="1" hidden="1">
      <c r="A21" s="12"/>
      <c r="B21" s="13"/>
      <c r="C21" s="14">
        <f t="shared" si="0"/>
      </c>
      <c r="D21" s="14">
        <f t="shared" si="1"/>
      </c>
      <c r="E21" s="16">
        <f t="shared" si="2"/>
      </c>
      <c r="F21" s="20"/>
    </row>
    <row r="22" spans="1:6" ht="19.5" customHeight="1" hidden="1">
      <c r="A22" s="8"/>
      <c r="B22" s="9"/>
      <c r="C22" s="10">
        <f t="shared" si="0"/>
      </c>
      <c r="D22" s="10">
        <f t="shared" si="1"/>
      </c>
      <c r="E22" s="11">
        <f t="shared" si="2"/>
      </c>
      <c r="F22" s="19"/>
    </row>
    <row r="23" spans="1:6" ht="19.5" customHeight="1" hidden="1">
      <c r="A23" s="12"/>
      <c r="B23" s="13"/>
      <c r="C23" s="14">
        <f t="shared" si="0"/>
      </c>
      <c r="D23" s="14">
        <f t="shared" si="1"/>
      </c>
      <c r="E23" s="16">
        <f t="shared" si="2"/>
      </c>
      <c r="F23" s="20"/>
    </row>
    <row r="24" spans="1:6" ht="19.5" customHeight="1" hidden="1">
      <c r="A24" s="8"/>
      <c r="B24" s="9"/>
      <c r="C24" s="10">
        <f t="shared" si="0"/>
      </c>
      <c r="D24" s="10">
        <f t="shared" si="1"/>
      </c>
      <c r="E24" s="11">
        <f t="shared" si="2"/>
      </c>
      <c r="F24" s="19"/>
    </row>
    <row r="25" spans="1:6" ht="19.5" customHeight="1" hidden="1">
      <c r="A25" s="12"/>
      <c r="B25" s="13"/>
      <c r="C25" s="14">
        <f t="shared" si="0"/>
      </c>
      <c r="D25" s="14">
        <f t="shared" si="1"/>
      </c>
      <c r="E25" s="16">
        <f t="shared" si="2"/>
      </c>
      <c r="F25" s="20"/>
    </row>
    <row r="26" spans="1:6" ht="19.5" customHeight="1" hidden="1">
      <c r="A26" s="8"/>
      <c r="B26" s="9"/>
      <c r="C26" s="10">
        <f t="shared" si="0"/>
      </c>
      <c r="D26" s="10">
        <f t="shared" si="1"/>
      </c>
      <c r="E26" s="11">
        <f t="shared" si="2"/>
      </c>
      <c r="F26" s="19"/>
    </row>
    <row r="27" spans="1:6" ht="19.5" customHeight="1" hidden="1">
      <c r="A27" s="12"/>
      <c r="B27" s="13"/>
      <c r="C27" s="14">
        <f t="shared" si="0"/>
      </c>
      <c r="D27" s="14">
        <f t="shared" si="1"/>
      </c>
      <c r="E27" s="16">
        <f t="shared" si="2"/>
      </c>
      <c r="F27" s="20"/>
    </row>
    <row r="28" spans="1:6" ht="19.5" customHeight="1" hidden="1">
      <c r="A28" s="8"/>
      <c r="B28" s="9"/>
      <c r="C28" s="10">
        <f t="shared" si="0"/>
      </c>
      <c r="D28" s="10">
        <f t="shared" si="1"/>
      </c>
      <c r="E28" s="11">
        <f t="shared" si="2"/>
      </c>
      <c r="F28" s="19"/>
    </row>
    <row r="29" spans="1:6" ht="19.5" customHeight="1" hidden="1">
      <c r="A29" s="12"/>
      <c r="B29" s="13"/>
      <c r="C29" s="14">
        <f t="shared" si="0"/>
      </c>
      <c r="D29" s="14">
        <f t="shared" si="1"/>
      </c>
      <c r="E29" s="16">
        <f t="shared" si="2"/>
      </c>
      <c r="F29" s="20"/>
    </row>
    <row r="30" spans="1:6" ht="19.5" customHeight="1" hidden="1">
      <c r="A30" s="8"/>
      <c r="B30" s="9"/>
      <c r="C30" s="10">
        <f t="shared" si="0"/>
      </c>
      <c r="D30" s="10">
        <f t="shared" si="1"/>
      </c>
      <c r="E30" s="11">
        <f t="shared" si="2"/>
      </c>
      <c r="F30" s="19"/>
    </row>
    <row r="31" spans="1:6" ht="19.5" customHeight="1" hidden="1">
      <c r="A31" s="12"/>
      <c r="B31" s="13"/>
      <c r="C31" s="14">
        <f t="shared" si="0"/>
      </c>
      <c r="D31" s="14">
        <f t="shared" si="1"/>
      </c>
      <c r="E31" s="16">
        <f t="shared" si="2"/>
      </c>
      <c r="F31" s="20"/>
    </row>
    <row r="32" spans="1:6" ht="19.5" customHeight="1" hidden="1">
      <c r="A32" s="8"/>
      <c r="B32" s="9"/>
      <c r="C32" s="10">
        <f t="shared" si="0"/>
      </c>
      <c r="D32" s="10">
        <f t="shared" si="1"/>
      </c>
      <c r="E32" s="11">
        <f t="shared" si="2"/>
      </c>
      <c r="F32" s="19"/>
    </row>
    <row r="33" spans="1:6" ht="19.5" customHeight="1" hidden="1">
      <c r="A33" s="12"/>
      <c r="B33" s="13"/>
      <c r="C33" s="14">
        <f t="shared" si="0"/>
      </c>
      <c r="D33" s="14">
        <f t="shared" si="1"/>
      </c>
      <c r="E33" s="16">
        <f t="shared" si="2"/>
      </c>
      <c r="F33" s="20"/>
    </row>
    <row r="34" spans="1:6" ht="19.5" customHeight="1" hidden="1">
      <c r="A34" s="8"/>
      <c r="B34" s="9"/>
      <c r="C34" s="10">
        <f t="shared" si="0"/>
      </c>
      <c r="D34" s="10">
        <f t="shared" si="1"/>
      </c>
      <c r="E34" s="11">
        <f t="shared" si="2"/>
      </c>
      <c r="F34" s="19"/>
    </row>
    <row r="35" spans="1:6" ht="19.5" customHeight="1" hidden="1">
      <c r="A35" s="12"/>
      <c r="B35" s="13"/>
      <c r="C35" s="14">
        <f t="shared" si="0"/>
      </c>
      <c r="D35" s="14">
        <f t="shared" si="1"/>
      </c>
      <c r="E35" s="16">
        <f t="shared" si="2"/>
      </c>
      <c r="F35" s="20"/>
    </row>
    <row r="36" spans="1:6" ht="19.5" customHeight="1" hidden="1">
      <c r="A36" s="8"/>
      <c r="B36" s="9"/>
      <c r="C36" s="10">
        <f t="shared" si="0"/>
      </c>
      <c r="D36" s="10">
        <f t="shared" si="1"/>
      </c>
      <c r="E36" s="11">
        <f t="shared" si="2"/>
      </c>
      <c r="F36" s="19"/>
    </row>
    <row r="37" spans="1:6" ht="19.5" customHeight="1" hidden="1">
      <c r="A37" s="12"/>
      <c r="B37" s="13"/>
      <c r="C37" s="14">
        <f t="shared" si="0"/>
      </c>
      <c r="D37" s="14">
        <f t="shared" si="1"/>
      </c>
      <c r="E37" s="16">
        <f t="shared" si="2"/>
      </c>
      <c r="F37" s="20"/>
    </row>
    <row r="38" spans="1:6" ht="19.5" customHeight="1" hidden="1">
      <c r="A38" s="8"/>
      <c r="B38" s="9"/>
      <c r="C38" s="10">
        <f t="shared" si="0"/>
      </c>
      <c r="D38" s="10">
        <f t="shared" si="1"/>
      </c>
      <c r="E38" s="11">
        <f t="shared" si="2"/>
      </c>
      <c r="F38" s="19"/>
    </row>
    <row r="39" spans="1:6" ht="19.5" customHeight="1" hidden="1">
      <c r="A39" s="12"/>
      <c r="B39" s="13"/>
      <c r="C39" s="14">
        <f t="shared" si="0"/>
      </c>
      <c r="D39" s="14">
        <f t="shared" si="1"/>
      </c>
      <c r="E39" s="16">
        <f t="shared" si="2"/>
      </c>
      <c r="F39" s="20"/>
    </row>
    <row r="40" spans="1:6" ht="19.5" customHeight="1" hidden="1">
      <c r="A40" s="8"/>
      <c r="B40" s="9"/>
      <c r="C40" s="10">
        <f t="shared" si="0"/>
      </c>
      <c r="D40" s="10">
        <f t="shared" si="1"/>
      </c>
      <c r="E40" s="11">
        <f t="shared" si="2"/>
      </c>
      <c r="F40" s="19"/>
    </row>
  </sheetData>
  <sheetProtection/>
  <mergeCells count="4">
    <mergeCell ref="A3:C3"/>
    <mergeCell ref="D3:E3"/>
    <mergeCell ref="A5:C5"/>
    <mergeCell ref="B1:F1"/>
  </mergeCells>
  <conditionalFormatting sqref="A7:A40 C7:F40">
    <cfRule type="expression" priority="2" dxfId="1" stopIfTrue="1">
      <formula>OR($A7="NP",$A7="Exc")</formula>
    </cfRule>
    <cfRule type="expression" priority="3" dxfId="0" stopIfTrue="1">
      <formula>$E7=1</formula>
    </cfRule>
  </conditionalFormatting>
  <conditionalFormatting sqref="B7:B40">
    <cfRule type="expression" priority="1" dxfId="9" stopIfTrue="1">
      <formula>COUNTIF(B$7:B7,B7)&gt;1</formula>
    </cfRule>
  </conditionalFormatting>
  <printOptions horizontalCentered="1"/>
  <pageMargins left="0" right="0" top="0.3937007874015748" bottom="0.3937007874015748" header="0.1968503937007874" footer="0.1968503937007874"/>
  <pageSetup horizontalDpi="300" verticalDpi="300" orientation="portrait" paperSize="9" r:id="rId2"/>
  <headerFooter alignWithMargins="0">
    <oddFooter>&amp;L&amp;8&amp;F&amp;R&amp;8&amp;A - page &amp;P/&amp;N</oddFooter>
  </headerFooter>
  <rowBreaks count="1" manualBreakCount="1">
    <brk id="40" max="255" man="1"/>
  </rowBreaks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G40"/>
  <sheetViews>
    <sheetView zoomScalePageLayoutView="0" workbookViewId="0" topLeftCell="A1">
      <selection activeCell="G7" sqref="G7:H7"/>
    </sheetView>
  </sheetViews>
  <sheetFormatPr defaultColWidth="11.421875" defaultRowHeight="12.75"/>
  <cols>
    <col min="1" max="2" width="5.7109375" style="75" customWidth="1"/>
    <col min="3" max="3" width="35.7109375" style="75" customWidth="1"/>
    <col min="4" max="4" width="25.7109375" style="75" customWidth="1"/>
    <col min="5" max="6" width="10.7109375" style="75" customWidth="1"/>
    <col min="7" max="7" width="5.7109375" style="75" customWidth="1"/>
    <col min="8" max="8" width="5.421875" style="75" customWidth="1"/>
    <col min="9" max="16384" width="11.421875" style="75" customWidth="1"/>
  </cols>
  <sheetData>
    <row r="1" spans="1:6" ht="49.5" customHeight="1">
      <c r="A1" s="74"/>
      <c r="B1" s="105" t="s">
        <v>173</v>
      </c>
      <c r="C1" s="105"/>
      <c r="D1" s="105"/>
      <c r="E1" s="105"/>
      <c r="F1" s="106"/>
    </row>
    <row r="2" ht="9.75" customHeight="1"/>
    <row r="3" spans="1:6" s="76" customFormat="1" ht="30" customHeight="1">
      <c r="A3" s="100" t="s">
        <v>452</v>
      </c>
      <c r="B3" s="101"/>
      <c r="C3" s="101"/>
      <c r="D3" s="102">
        <v>40699</v>
      </c>
      <c r="E3" s="102"/>
      <c r="F3" s="73"/>
    </row>
    <row r="4" ht="9.75" customHeight="1">
      <c r="F4" s="77" t="s">
        <v>20</v>
      </c>
    </row>
    <row r="5" spans="1:6" ht="24.75" customHeight="1">
      <c r="A5" s="103" t="s">
        <v>17</v>
      </c>
      <c r="B5" s="104"/>
      <c r="C5" s="104"/>
      <c r="D5" s="2" t="s">
        <v>13</v>
      </c>
      <c r="E5" s="3">
        <v>2</v>
      </c>
      <c r="F5" s="1"/>
    </row>
    <row r="6" spans="1:6" s="91" customFormat="1" ht="16.5" customHeight="1" thickBot="1">
      <c r="A6" s="87" t="s">
        <v>0</v>
      </c>
      <c r="B6" s="88" t="s">
        <v>3</v>
      </c>
      <c r="C6" s="89" t="s">
        <v>4</v>
      </c>
      <c r="D6" s="89" t="s">
        <v>1</v>
      </c>
      <c r="E6" s="88" t="s">
        <v>2</v>
      </c>
      <c r="F6" s="90" t="s">
        <v>7</v>
      </c>
    </row>
    <row r="7" spans="1:7" ht="19.5" customHeight="1">
      <c r="A7" s="4">
        <v>1</v>
      </c>
      <c r="B7" s="5">
        <v>123</v>
      </c>
      <c r="C7" s="6" t="str">
        <f aca="true" t="shared" si="0" ref="C7:C40">IF(ISBLANK(B7),"",VLOOKUP(B7,AF_40,2,FALSE))</f>
        <v>STRIMBERG Valérie</v>
      </c>
      <c r="D7" s="6" t="str">
        <f aca="true" t="shared" si="1" ref="D7:D40">IF(ISBLANK(B7),"",VLOOKUP(B7,AF_40,3,FALSE))</f>
        <v>V.C. Valrhona</v>
      </c>
      <c r="E7" s="7">
        <f aca="true" t="shared" si="2" ref="E7:E40">IF(ISBLANK(B7),"",VLOOKUP(B7,AF_40,4,FALSE))</f>
        <v>26</v>
      </c>
      <c r="F7" s="18"/>
      <c r="G7" s="92"/>
    </row>
    <row r="8" spans="1:6" ht="19.5" customHeight="1">
      <c r="A8" s="8">
        <v>2</v>
      </c>
      <c r="B8" s="9">
        <v>122</v>
      </c>
      <c r="C8" s="10" t="str">
        <f t="shared" si="0"/>
        <v>RUBERTI Mireille</v>
      </c>
      <c r="D8" s="10" t="str">
        <f t="shared" si="1"/>
        <v>C.C. Châtillon</v>
      </c>
      <c r="E8" s="11">
        <f t="shared" si="2"/>
        <v>1</v>
      </c>
      <c r="F8" s="19"/>
    </row>
    <row r="9" spans="1:6" ht="19.5" customHeight="1">
      <c r="A9" s="12"/>
      <c r="B9" s="13"/>
      <c r="C9" s="14">
        <f t="shared" si="0"/>
      </c>
      <c r="D9" s="15">
        <f t="shared" si="1"/>
      </c>
      <c r="E9" s="17">
        <f t="shared" si="2"/>
      </c>
      <c r="F9" s="20"/>
    </row>
    <row r="10" spans="1:6" ht="19.5" customHeight="1">
      <c r="A10" s="8"/>
      <c r="B10" s="9"/>
      <c r="C10" s="10">
        <f t="shared" si="0"/>
      </c>
      <c r="D10" s="10">
        <f t="shared" si="1"/>
      </c>
      <c r="E10" s="11">
        <f t="shared" si="2"/>
      </c>
      <c r="F10" s="19"/>
    </row>
    <row r="11" spans="1:6" ht="19.5" customHeight="1">
      <c r="A11" s="12"/>
      <c r="B11" s="13"/>
      <c r="C11" s="14">
        <f t="shared" si="0"/>
      </c>
      <c r="D11" s="14">
        <f t="shared" si="1"/>
      </c>
      <c r="E11" s="16">
        <f t="shared" si="2"/>
      </c>
      <c r="F11" s="20"/>
    </row>
    <row r="12" spans="1:6" ht="19.5" customHeight="1">
      <c r="A12" s="8"/>
      <c r="B12" s="9"/>
      <c r="C12" s="10">
        <f t="shared" si="0"/>
      </c>
      <c r="D12" s="10">
        <f t="shared" si="1"/>
      </c>
      <c r="E12" s="11">
        <f t="shared" si="2"/>
      </c>
      <c r="F12" s="19"/>
    </row>
    <row r="13" spans="1:6" ht="19.5" customHeight="1">
      <c r="A13" s="12"/>
      <c r="B13" s="13"/>
      <c r="C13" s="14">
        <f t="shared" si="0"/>
      </c>
      <c r="D13" s="14">
        <f t="shared" si="1"/>
      </c>
      <c r="E13" s="16">
        <f t="shared" si="2"/>
      </c>
      <c r="F13" s="20"/>
    </row>
    <row r="14" spans="1:6" ht="19.5" customHeight="1">
      <c r="A14" s="8"/>
      <c r="B14" s="9"/>
      <c r="C14" s="10">
        <f t="shared" si="0"/>
      </c>
      <c r="D14" s="10">
        <f t="shared" si="1"/>
      </c>
      <c r="E14" s="11">
        <f t="shared" si="2"/>
      </c>
      <c r="F14" s="19"/>
    </row>
    <row r="15" spans="1:6" ht="19.5" customHeight="1" hidden="1">
      <c r="A15" s="12"/>
      <c r="B15" s="13"/>
      <c r="C15" s="14">
        <f t="shared" si="0"/>
      </c>
      <c r="D15" s="14">
        <f t="shared" si="1"/>
      </c>
      <c r="E15" s="16">
        <f t="shared" si="2"/>
      </c>
      <c r="F15" s="20"/>
    </row>
    <row r="16" spans="1:6" ht="19.5" customHeight="1" hidden="1">
      <c r="A16" s="8"/>
      <c r="B16" s="9"/>
      <c r="C16" s="10">
        <f t="shared" si="0"/>
      </c>
      <c r="D16" s="10">
        <f t="shared" si="1"/>
      </c>
      <c r="E16" s="11">
        <f t="shared" si="2"/>
      </c>
      <c r="F16" s="19"/>
    </row>
    <row r="17" spans="1:6" ht="19.5" customHeight="1" hidden="1">
      <c r="A17" s="12"/>
      <c r="B17" s="13"/>
      <c r="C17" s="14">
        <f t="shared" si="0"/>
      </c>
      <c r="D17" s="14">
        <f t="shared" si="1"/>
      </c>
      <c r="E17" s="16">
        <f t="shared" si="2"/>
      </c>
      <c r="F17" s="20"/>
    </row>
    <row r="18" spans="1:6" ht="19.5" customHeight="1" hidden="1">
      <c r="A18" s="8"/>
      <c r="B18" s="9"/>
      <c r="C18" s="10">
        <f t="shared" si="0"/>
      </c>
      <c r="D18" s="10">
        <f t="shared" si="1"/>
      </c>
      <c r="E18" s="11">
        <f t="shared" si="2"/>
      </c>
      <c r="F18" s="19"/>
    </row>
    <row r="19" spans="1:6" ht="19.5" customHeight="1" hidden="1">
      <c r="A19" s="12"/>
      <c r="B19" s="13"/>
      <c r="C19" s="14">
        <f t="shared" si="0"/>
      </c>
      <c r="D19" s="14">
        <f t="shared" si="1"/>
      </c>
      <c r="E19" s="16">
        <f t="shared" si="2"/>
      </c>
      <c r="F19" s="20"/>
    </row>
    <row r="20" spans="1:6" ht="19.5" customHeight="1" hidden="1">
      <c r="A20" s="8"/>
      <c r="B20" s="9"/>
      <c r="C20" s="10">
        <f t="shared" si="0"/>
      </c>
      <c r="D20" s="10">
        <f t="shared" si="1"/>
      </c>
      <c r="E20" s="11">
        <f t="shared" si="2"/>
      </c>
      <c r="F20" s="19"/>
    </row>
    <row r="21" spans="1:6" ht="19.5" customHeight="1" hidden="1">
      <c r="A21" s="12"/>
      <c r="B21" s="13"/>
      <c r="C21" s="14">
        <f t="shared" si="0"/>
      </c>
      <c r="D21" s="14">
        <f t="shared" si="1"/>
      </c>
      <c r="E21" s="16">
        <f t="shared" si="2"/>
      </c>
      <c r="F21" s="20"/>
    </row>
    <row r="22" spans="1:6" ht="19.5" customHeight="1" hidden="1">
      <c r="A22" s="8"/>
      <c r="B22" s="9"/>
      <c r="C22" s="10">
        <f t="shared" si="0"/>
      </c>
      <c r="D22" s="10">
        <f t="shared" si="1"/>
      </c>
      <c r="E22" s="11">
        <f t="shared" si="2"/>
      </c>
      <c r="F22" s="19"/>
    </row>
    <row r="23" spans="1:6" ht="19.5" customHeight="1" hidden="1">
      <c r="A23" s="12"/>
      <c r="B23" s="13"/>
      <c r="C23" s="14">
        <f t="shared" si="0"/>
      </c>
      <c r="D23" s="14">
        <f t="shared" si="1"/>
      </c>
      <c r="E23" s="16">
        <f t="shared" si="2"/>
      </c>
      <c r="F23" s="20"/>
    </row>
    <row r="24" spans="1:6" ht="19.5" customHeight="1" hidden="1">
      <c r="A24" s="8"/>
      <c r="B24" s="9"/>
      <c r="C24" s="10">
        <f t="shared" si="0"/>
      </c>
      <c r="D24" s="10">
        <f t="shared" si="1"/>
      </c>
      <c r="E24" s="11">
        <f t="shared" si="2"/>
      </c>
      <c r="F24" s="19"/>
    </row>
    <row r="25" spans="1:6" ht="19.5" customHeight="1" hidden="1">
      <c r="A25" s="12"/>
      <c r="B25" s="13"/>
      <c r="C25" s="14">
        <f t="shared" si="0"/>
      </c>
      <c r="D25" s="14">
        <f t="shared" si="1"/>
      </c>
      <c r="E25" s="16">
        <f t="shared" si="2"/>
      </c>
      <c r="F25" s="20"/>
    </row>
    <row r="26" spans="1:6" ht="19.5" customHeight="1" hidden="1">
      <c r="A26" s="8"/>
      <c r="B26" s="9"/>
      <c r="C26" s="10">
        <f t="shared" si="0"/>
      </c>
      <c r="D26" s="10">
        <f t="shared" si="1"/>
      </c>
      <c r="E26" s="11">
        <f t="shared" si="2"/>
      </c>
      <c r="F26" s="19"/>
    </row>
    <row r="27" spans="1:6" ht="19.5" customHeight="1" hidden="1">
      <c r="A27" s="12"/>
      <c r="B27" s="13"/>
      <c r="C27" s="14">
        <f t="shared" si="0"/>
      </c>
      <c r="D27" s="14">
        <f t="shared" si="1"/>
      </c>
      <c r="E27" s="16">
        <f t="shared" si="2"/>
      </c>
      <c r="F27" s="20"/>
    </row>
    <row r="28" spans="1:6" ht="19.5" customHeight="1" hidden="1">
      <c r="A28" s="8"/>
      <c r="B28" s="9"/>
      <c r="C28" s="10">
        <f t="shared" si="0"/>
      </c>
      <c r="D28" s="10">
        <f t="shared" si="1"/>
      </c>
      <c r="E28" s="11">
        <f t="shared" si="2"/>
      </c>
      <c r="F28" s="19"/>
    </row>
    <row r="29" spans="1:6" ht="19.5" customHeight="1" hidden="1">
      <c r="A29" s="12"/>
      <c r="B29" s="13"/>
      <c r="C29" s="14">
        <f t="shared" si="0"/>
      </c>
      <c r="D29" s="14">
        <f t="shared" si="1"/>
      </c>
      <c r="E29" s="16">
        <f t="shared" si="2"/>
      </c>
      <c r="F29" s="20"/>
    </row>
    <row r="30" spans="1:6" ht="19.5" customHeight="1" hidden="1">
      <c r="A30" s="8"/>
      <c r="B30" s="9"/>
      <c r="C30" s="10">
        <f t="shared" si="0"/>
      </c>
      <c r="D30" s="10">
        <f t="shared" si="1"/>
      </c>
      <c r="E30" s="11">
        <f t="shared" si="2"/>
      </c>
      <c r="F30" s="19"/>
    </row>
    <row r="31" spans="1:6" ht="19.5" customHeight="1" hidden="1">
      <c r="A31" s="12"/>
      <c r="B31" s="13"/>
      <c r="C31" s="14">
        <f t="shared" si="0"/>
      </c>
      <c r="D31" s="14">
        <f t="shared" si="1"/>
      </c>
      <c r="E31" s="16">
        <f t="shared" si="2"/>
      </c>
      <c r="F31" s="20"/>
    </row>
    <row r="32" spans="1:6" ht="19.5" customHeight="1" hidden="1">
      <c r="A32" s="8"/>
      <c r="B32" s="9"/>
      <c r="C32" s="10">
        <f t="shared" si="0"/>
      </c>
      <c r="D32" s="10">
        <f t="shared" si="1"/>
      </c>
      <c r="E32" s="11">
        <f t="shared" si="2"/>
      </c>
      <c r="F32" s="19"/>
    </row>
    <row r="33" spans="1:6" ht="19.5" customHeight="1" hidden="1">
      <c r="A33" s="12"/>
      <c r="B33" s="13"/>
      <c r="C33" s="14">
        <f t="shared" si="0"/>
      </c>
      <c r="D33" s="14">
        <f t="shared" si="1"/>
      </c>
      <c r="E33" s="16">
        <f t="shared" si="2"/>
      </c>
      <c r="F33" s="20"/>
    </row>
    <row r="34" spans="1:6" ht="19.5" customHeight="1" hidden="1">
      <c r="A34" s="8"/>
      <c r="B34" s="9"/>
      <c r="C34" s="10">
        <f t="shared" si="0"/>
      </c>
      <c r="D34" s="10">
        <f t="shared" si="1"/>
      </c>
      <c r="E34" s="11">
        <f t="shared" si="2"/>
      </c>
      <c r="F34" s="19"/>
    </row>
    <row r="35" spans="1:6" ht="19.5" customHeight="1" hidden="1">
      <c r="A35" s="12"/>
      <c r="B35" s="13"/>
      <c r="C35" s="14">
        <f t="shared" si="0"/>
      </c>
      <c r="D35" s="14">
        <f t="shared" si="1"/>
      </c>
      <c r="E35" s="16">
        <f t="shared" si="2"/>
      </c>
      <c r="F35" s="20"/>
    </row>
    <row r="36" spans="1:6" ht="19.5" customHeight="1" hidden="1">
      <c r="A36" s="8"/>
      <c r="B36" s="9"/>
      <c r="C36" s="10">
        <f t="shared" si="0"/>
      </c>
      <c r="D36" s="10">
        <f t="shared" si="1"/>
      </c>
      <c r="E36" s="11">
        <f t="shared" si="2"/>
      </c>
      <c r="F36" s="19"/>
    </row>
    <row r="37" spans="1:6" ht="19.5" customHeight="1" hidden="1">
      <c r="A37" s="12"/>
      <c r="B37" s="13"/>
      <c r="C37" s="14">
        <f t="shared" si="0"/>
      </c>
      <c r="D37" s="14">
        <f t="shared" si="1"/>
      </c>
      <c r="E37" s="16">
        <f t="shared" si="2"/>
      </c>
      <c r="F37" s="20"/>
    </row>
    <row r="38" spans="1:6" ht="19.5" customHeight="1" hidden="1">
      <c r="A38" s="8"/>
      <c r="B38" s="9"/>
      <c r="C38" s="10">
        <f t="shared" si="0"/>
      </c>
      <c r="D38" s="10">
        <f t="shared" si="1"/>
      </c>
      <c r="E38" s="11">
        <f t="shared" si="2"/>
      </c>
      <c r="F38" s="19"/>
    </row>
    <row r="39" spans="1:6" ht="19.5" customHeight="1" hidden="1">
      <c r="A39" s="12"/>
      <c r="B39" s="13"/>
      <c r="C39" s="14">
        <f t="shared" si="0"/>
      </c>
      <c r="D39" s="14">
        <f t="shared" si="1"/>
      </c>
      <c r="E39" s="16">
        <f t="shared" si="2"/>
      </c>
      <c r="F39" s="20"/>
    </row>
    <row r="40" spans="1:6" ht="19.5" customHeight="1" hidden="1">
      <c r="A40" s="8"/>
      <c r="B40" s="9"/>
      <c r="C40" s="10">
        <f t="shared" si="0"/>
      </c>
      <c r="D40" s="10">
        <f t="shared" si="1"/>
      </c>
      <c r="E40" s="11">
        <f t="shared" si="2"/>
      </c>
      <c r="F40" s="19"/>
    </row>
  </sheetData>
  <sheetProtection/>
  <mergeCells count="4">
    <mergeCell ref="A3:C3"/>
    <mergeCell ref="D3:E3"/>
    <mergeCell ref="A5:C5"/>
    <mergeCell ref="B1:F1"/>
  </mergeCells>
  <conditionalFormatting sqref="A7:A40 C7:F40">
    <cfRule type="expression" priority="2" dxfId="1" stopIfTrue="1">
      <formula>OR($A7="NP",$A7="Exc")</formula>
    </cfRule>
    <cfRule type="expression" priority="3" dxfId="0" stopIfTrue="1">
      <formula>$E7=1</formula>
    </cfRule>
  </conditionalFormatting>
  <conditionalFormatting sqref="B7:B40">
    <cfRule type="expression" priority="1" dxfId="9" stopIfTrue="1">
      <formula>COUNTIF(B$7:B7,B7)&gt;1</formula>
    </cfRule>
  </conditionalFormatting>
  <printOptions horizontalCentered="1"/>
  <pageMargins left="0" right="0" top="0.3937007874015748" bottom="0.3937007874015748" header="0.1968503937007874" footer="0.1968503937007874"/>
  <pageSetup horizontalDpi="300" verticalDpi="300" orientation="portrait" paperSize="9" r:id="rId2"/>
  <headerFooter alignWithMargins="0">
    <oddFooter>&amp;L&amp;8&amp;F&amp;R&amp;8&amp;A - page &amp;P/&amp;N</oddFooter>
  </headerFooter>
  <rowBreaks count="1" manualBreakCount="1">
    <brk id="40" max="255" man="1"/>
  </rowBreaks>
  <colBreaks count="1" manualBreakCount="1">
    <brk id="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81"/>
  <sheetViews>
    <sheetView zoomScaleSheetLayoutView="100" zoomScalePageLayoutView="0" workbookViewId="0" topLeftCell="A34">
      <selection activeCell="K24" sqref="K24"/>
    </sheetView>
  </sheetViews>
  <sheetFormatPr defaultColWidth="11.421875" defaultRowHeight="12.75"/>
  <cols>
    <col min="1" max="2" width="5.7109375" style="75" customWidth="1"/>
    <col min="3" max="3" width="35.7109375" style="75" customWidth="1"/>
    <col min="4" max="4" width="25.7109375" style="75" customWidth="1"/>
    <col min="5" max="6" width="10.7109375" style="75" customWidth="1"/>
    <col min="7" max="7" width="4.140625" style="75" customWidth="1"/>
    <col min="8" max="8" width="4.57421875" style="75" customWidth="1"/>
    <col min="9" max="16384" width="11.421875" style="75" customWidth="1"/>
  </cols>
  <sheetData>
    <row r="1" spans="1:6" ht="49.5" customHeight="1">
      <c r="A1" s="74"/>
      <c r="B1" s="105" t="s">
        <v>173</v>
      </c>
      <c r="C1" s="105"/>
      <c r="D1" s="105"/>
      <c r="E1" s="105"/>
      <c r="F1" s="106"/>
    </row>
    <row r="2" ht="9.75" customHeight="1"/>
    <row r="3" spans="1:6" s="76" customFormat="1" ht="30" customHeight="1">
      <c r="A3" s="100" t="s">
        <v>452</v>
      </c>
      <c r="B3" s="101"/>
      <c r="C3" s="101"/>
      <c r="D3" s="102">
        <v>40699</v>
      </c>
      <c r="E3" s="102"/>
      <c r="F3" s="73"/>
    </row>
    <row r="4" ht="9.75" customHeight="1">
      <c r="F4" s="77" t="s">
        <v>20</v>
      </c>
    </row>
    <row r="5" spans="1:6" ht="24.75" customHeight="1">
      <c r="A5" s="103" t="s">
        <v>11</v>
      </c>
      <c r="B5" s="104"/>
      <c r="C5" s="104"/>
      <c r="D5" s="2" t="s">
        <v>6</v>
      </c>
      <c r="E5" s="3">
        <v>48</v>
      </c>
      <c r="F5" s="1"/>
    </row>
    <row r="6" spans="1:6" s="91" customFormat="1" ht="16.5" customHeight="1" thickBot="1">
      <c r="A6" s="87" t="s">
        <v>0</v>
      </c>
      <c r="B6" s="88" t="s">
        <v>3</v>
      </c>
      <c r="C6" s="89" t="s">
        <v>4</v>
      </c>
      <c r="D6" s="89" t="s">
        <v>1</v>
      </c>
      <c r="E6" s="88" t="s">
        <v>2</v>
      </c>
      <c r="F6" s="90" t="s">
        <v>7</v>
      </c>
    </row>
    <row r="7" spans="1:6" ht="19.5" customHeight="1">
      <c r="A7" s="4">
        <v>1</v>
      </c>
      <c r="B7" s="5">
        <v>61</v>
      </c>
      <c r="C7" s="6" t="str">
        <f aca="true" t="shared" si="0" ref="C7:C38">IF(ISBLANK(B7),"",VLOOKUP(B7,AM_50,2,FALSE))</f>
        <v>BERAUD Richard</v>
      </c>
      <c r="D7" s="6" t="str">
        <f aca="true" t="shared" si="1" ref="D7:D38">IF(ISBLANK(B7),"",VLOOKUP(B7,AM_50,3,FALSE))</f>
        <v>Cyclo Team 69</v>
      </c>
      <c r="E7" s="7">
        <f aca="true" t="shared" si="2" ref="E7:E38">IF(ISBLANK(B7),"",VLOOKUP(B7,AM_50,4,FALSE))</f>
        <v>69</v>
      </c>
      <c r="F7" s="18"/>
    </row>
    <row r="8" spans="1:6" ht="19.5" customHeight="1">
      <c r="A8" s="8">
        <v>2</v>
      </c>
      <c r="B8" s="9">
        <v>87</v>
      </c>
      <c r="C8" s="10" t="str">
        <f t="shared" si="0"/>
        <v>LALAU Didier</v>
      </c>
      <c r="D8" s="10" t="str">
        <f t="shared" si="1"/>
        <v>R.S. Meximieux</v>
      </c>
      <c r="E8" s="11">
        <f t="shared" si="2"/>
        <v>1</v>
      </c>
      <c r="F8" s="19"/>
    </row>
    <row r="9" spans="1:6" ht="19.5" customHeight="1">
      <c r="A9" s="12">
        <v>3</v>
      </c>
      <c r="B9" s="13">
        <v>91</v>
      </c>
      <c r="C9" s="14" t="str">
        <f t="shared" si="0"/>
        <v>JOIRON Eric</v>
      </c>
      <c r="D9" s="15" t="str">
        <f t="shared" si="1"/>
        <v>C.C. Lagnieu</v>
      </c>
      <c r="E9" s="17">
        <f t="shared" si="2"/>
        <v>1</v>
      </c>
      <c r="F9" s="20"/>
    </row>
    <row r="10" spans="1:7" ht="19.5" customHeight="1">
      <c r="A10" s="8">
        <v>4</v>
      </c>
      <c r="B10" s="9">
        <v>77</v>
      </c>
      <c r="C10" s="10" t="str">
        <f t="shared" si="0"/>
        <v>MOLLA Patrick</v>
      </c>
      <c r="D10" s="10" t="str">
        <f t="shared" si="1"/>
        <v>V.C. St-Rambert-d'Albon</v>
      </c>
      <c r="E10" s="11">
        <f t="shared" si="2"/>
        <v>26</v>
      </c>
      <c r="F10" s="19"/>
      <c r="G10" s="92"/>
    </row>
    <row r="11" spans="1:6" ht="19.5" customHeight="1">
      <c r="A11" s="12">
        <v>5</v>
      </c>
      <c r="B11" s="13">
        <v>58</v>
      </c>
      <c r="C11" s="14" t="str">
        <f t="shared" si="0"/>
        <v>BERNARD GRANGER Noël</v>
      </c>
      <c r="D11" s="14" t="str">
        <f t="shared" si="1"/>
        <v>C.C. Pringy</v>
      </c>
      <c r="E11" s="16">
        <f t="shared" si="2"/>
        <v>74</v>
      </c>
      <c r="F11" s="20"/>
    </row>
    <row r="12" spans="1:6" ht="19.5" customHeight="1">
      <c r="A12" s="8">
        <v>6</v>
      </c>
      <c r="B12" s="9">
        <v>70</v>
      </c>
      <c r="C12" s="10" t="str">
        <f t="shared" si="0"/>
        <v>VIAL Jacques</v>
      </c>
      <c r="D12" s="10" t="str">
        <f t="shared" si="1"/>
        <v>S.C.A.L. Echirolles</v>
      </c>
      <c r="E12" s="11">
        <f t="shared" si="2"/>
        <v>38</v>
      </c>
      <c r="F12" s="19"/>
    </row>
    <row r="13" spans="1:6" ht="19.5" customHeight="1">
      <c r="A13" s="12">
        <v>7</v>
      </c>
      <c r="B13" s="13">
        <v>59</v>
      </c>
      <c r="C13" s="14" t="str">
        <f t="shared" si="0"/>
        <v>NAVARRO Joël</v>
      </c>
      <c r="D13" s="14" t="str">
        <f t="shared" si="1"/>
        <v>V.C. Décines</v>
      </c>
      <c r="E13" s="16">
        <f t="shared" si="2"/>
        <v>69</v>
      </c>
      <c r="F13" s="20"/>
    </row>
    <row r="14" spans="1:6" ht="19.5" customHeight="1">
      <c r="A14" s="8">
        <v>8</v>
      </c>
      <c r="B14" s="9">
        <v>80</v>
      </c>
      <c r="C14" s="10" t="str">
        <f t="shared" si="0"/>
        <v>LAGRANGE Jean-Marc</v>
      </c>
      <c r="D14" s="10" t="str">
        <f t="shared" si="1"/>
        <v>V.L. Feillens</v>
      </c>
      <c r="E14" s="11">
        <f t="shared" si="2"/>
        <v>1</v>
      </c>
      <c r="F14" s="19"/>
    </row>
    <row r="15" spans="1:6" ht="19.5" customHeight="1">
      <c r="A15" s="12">
        <v>9</v>
      </c>
      <c r="B15" s="13">
        <v>82</v>
      </c>
      <c r="C15" s="14" t="str">
        <f t="shared" si="0"/>
        <v>BORNEAT Patrick</v>
      </c>
      <c r="D15" s="14" t="str">
        <f t="shared" si="1"/>
        <v>V.C. Druillat</v>
      </c>
      <c r="E15" s="16">
        <f t="shared" si="2"/>
        <v>1</v>
      </c>
      <c r="F15" s="20"/>
    </row>
    <row r="16" spans="1:6" ht="19.5" customHeight="1">
      <c r="A16" s="8">
        <v>10</v>
      </c>
      <c r="B16" s="9">
        <v>67</v>
      </c>
      <c r="C16" s="10" t="str">
        <f t="shared" si="0"/>
        <v>REINAUDO Christian</v>
      </c>
      <c r="D16" s="10" t="str">
        <f t="shared" si="1"/>
        <v>U.C. Rives</v>
      </c>
      <c r="E16" s="11">
        <f t="shared" si="2"/>
        <v>38</v>
      </c>
      <c r="F16" s="19"/>
    </row>
    <row r="17" spans="1:7" ht="19.5" customHeight="1">
      <c r="A17" s="12">
        <v>11</v>
      </c>
      <c r="B17" s="13">
        <v>47</v>
      </c>
      <c r="C17" s="14" t="str">
        <f t="shared" si="0"/>
        <v>UZEL Thierry</v>
      </c>
      <c r="D17" s="14" t="str">
        <f t="shared" si="1"/>
        <v>C.C. St Donat</v>
      </c>
      <c r="E17" s="16">
        <f t="shared" si="2"/>
        <v>26</v>
      </c>
      <c r="F17" s="20"/>
      <c r="G17" s="92"/>
    </row>
    <row r="18" spans="1:6" ht="19.5" customHeight="1">
      <c r="A18" s="8">
        <v>12</v>
      </c>
      <c r="B18" s="9">
        <v>71</v>
      </c>
      <c r="C18" s="10" t="str">
        <f t="shared" si="0"/>
        <v>DELPORTE Pierre</v>
      </c>
      <c r="D18" s="10" t="str">
        <f t="shared" si="1"/>
        <v>Fontanil C.</v>
      </c>
      <c r="E18" s="11">
        <f t="shared" si="2"/>
        <v>38</v>
      </c>
      <c r="F18" s="19"/>
    </row>
    <row r="19" spans="1:6" ht="19.5" customHeight="1">
      <c r="A19" s="12">
        <v>13</v>
      </c>
      <c r="B19" s="13">
        <v>73</v>
      </c>
      <c r="C19" s="14" t="str">
        <f t="shared" si="0"/>
        <v>BOIN Michel</v>
      </c>
      <c r="D19" s="14" t="str">
        <f t="shared" si="1"/>
        <v>E.C. St-Clair-de-la-Tour</v>
      </c>
      <c r="E19" s="16">
        <f t="shared" si="2"/>
        <v>38</v>
      </c>
      <c r="F19" s="20"/>
    </row>
    <row r="20" spans="1:6" ht="19.5" customHeight="1">
      <c r="A20" s="8">
        <v>14</v>
      </c>
      <c r="B20" s="9">
        <v>93</v>
      </c>
      <c r="C20" s="10" t="str">
        <f t="shared" si="0"/>
        <v>BROSSELIN Michel</v>
      </c>
      <c r="D20" s="10" t="str">
        <f t="shared" si="1"/>
        <v>Bourg A.C.</v>
      </c>
      <c r="E20" s="11">
        <f t="shared" si="2"/>
        <v>1</v>
      </c>
      <c r="F20" s="19"/>
    </row>
    <row r="21" spans="1:6" ht="19.5" customHeight="1">
      <c r="A21" s="12">
        <v>15</v>
      </c>
      <c r="B21" s="13">
        <v>86</v>
      </c>
      <c r="C21" s="14" t="str">
        <f t="shared" si="0"/>
        <v>WEBER Pascal</v>
      </c>
      <c r="D21" s="14" t="str">
        <f t="shared" si="1"/>
        <v>R.S. Meximieux</v>
      </c>
      <c r="E21" s="16">
        <f t="shared" si="2"/>
        <v>1</v>
      </c>
      <c r="F21" s="20"/>
    </row>
    <row r="22" spans="1:6" ht="19.5" customHeight="1">
      <c r="A22" s="8">
        <v>16</v>
      </c>
      <c r="B22" s="9">
        <v>64</v>
      </c>
      <c r="C22" s="10" t="str">
        <f t="shared" si="0"/>
        <v>CROSET Didier</v>
      </c>
      <c r="D22" s="10" t="str">
        <f t="shared" si="1"/>
        <v>V.C. Froges Villard-Bonnot</v>
      </c>
      <c r="E22" s="11">
        <f t="shared" si="2"/>
        <v>38</v>
      </c>
      <c r="F22" s="19"/>
    </row>
    <row r="23" spans="1:6" ht="19.5" customHeight="1">
      <c r="A23" s="12">
        <v>17</v>
      </c>
      <c r="B23" s="13">
        <v>97</v>
      </c>
      <c r="C23" s="14" t="str">
        <f t="shared" si="0"/>
        <v>MENIER Maurice</v>
      </c>
      <c r="D23" s="14" t="str">
        <f t="shared" si="1"/>
        <v>A.C. Francheleins</v>
      </c>
      <c r="E23" s="16">
        <f t="shared" si="2"/>
        <v>1</v>
      </c>
      <c r="F23" s="20"/>
    </row>
    <row r="24" spans="1:6" ht="19.5" customHeight="1">
      <c r="A24" s="8">
        <v>18</v>
      </c>
      <c r="B24" s="9">
        <v>98</v>
      </c>
      <c r="C24" s="10" t="str">
        <f t="shared" si="0"/>
        <v>LASSARA Alain</v>
      </c>
      <c r="D24" s="10" t="str">
        <f t="shared" si="1"/>
        <v>A.C. Francheleins</v>
      </c>
      <c r="E24" s="11">
        <f t="shared" si="2"/>
        <v>1</v>
      </c>
      <c r="F24" s="19"/>
    </row>
    <row r="25" spans="1:6" ht="19.5" customHeight="1">
      <c r="A25" s="12">
        <v>19</v>
      </c>
      <c r="B25" s="13">
        <v>54</v>
      </c>
      <c r="C25" s="14" t="str">
        <f t="shared" si="0"/>
        <v>DICK Tony</v>
      </c>
      <c r="D25" s="14" t="str">
        <f t="shared" si="1"/>
        <v>U.C. Cran-Gevrier</v>
      </c>
      <c r="E25" s="16">
        <f t="shared" si="2"/>
        <v>74</v>
      </c>
      <c r="F25" s="20"/>
    </row>
    <row r="26" spans="1:6" ht="19.5" customHeight="1">
      <c r="A26" s="8">
        <v>20</v>
      </c>
      <c r="B26" s="9">
        <v>62</v>
      </c>
      <c r="C26" s="10" t="str">
        <f t="shared" si="0"/>
        <v>LAVET Jean-Luc</v>
      </c>
      <c r="D26" s="10" t="str">
        <f t="shared" si="1"/>
        <v>A.C.M.V. Vénissieux</v>
      </c>
      <c r="E26" s="11">
        <f t="shared" si="2"/>
        <v>69</v>
      </c>
      <c r="F26" s="19"/>
    </row>
    <row r="27" spans="1:6" ht="19.5" customHeight="1">
      <c r="A27" s="12">
        <v>21</v>
      </c>
      <c r="B27" s="13">
        <v>89</v>
      </c>
      <c r="C27" s="14" t="str">
        <f t="shared" si="0"/>
        <v>BONHOMME François</v>
      </c>
      <c r="D27" s="14" t="str">
        <f t="shared" si="1"/>
        <v>R.S. Meximieux</v>
      </c>
      <c r="E27" s="16">
        <f t="shared" si="2"/>
        <v>1</v>
      </c>
      <c r="F27" s="20"/>
    </row>
    <row r="28" spans="1:6" ht="19.5" customHeight="1">
      <c r="A28" s="8">
        <v>22</v>
      </c>
      <c r="B28" s="9">
        <v>55</v>
      </c>
      <c r="C28" s="10" t="str">
        <f t="shared" si="0"/>
        <v>DEHAYE Philippe</v>
      </c>
      <c r="D28" s="10" t="str">
        <f t="shared" si="1"/>
        <v>U.C. Cran-Gevrier</v>
      </c>
      <c r="E28" s="11">
        <f t="shared" si="2"/>
        <v>74</v>
      </c>
      <c r="F28" s="19"/>
    </row>
    <row r="29" spans="1:6" ht="19.5" customHeight="1">
      <c r="A29" s="12">
        <v>23</v>
      </c>
      <c r="B29" s="13">
        <v>84</v>
      </c>
      <c r="C29" s="14" t="str">
        <f t="shared" si="0"/>
        <v>GRAND-CLEMENT Christian</v>
      </c>
      <c r="D29" s="14" t="str">
        <f t="shared" si="1"/>
        <v>V.C. Bellegarde</v>
      </c>
      <c r="E29" s="16">
        <f t="shared" si="2"/>
        <v>1</v>
      </c>
      <c r="F29" s="20"/>
    </row>
    <row r="30" spans="1:6" ht="19.5" customHeight="1">
      <c r="A30" s="8">
        <v>24</v>
      </c>
      <c r="B30" s="9">
        <v>79</v>
      </c>
      <c r="C30" s="10" t="str">
        <f t="shared" si="0"/>
        <v>RAULT Michel</v>
      </c>
      <c r="D30" s="10" t="str">
        <f t="shared" si="1"/>
        <v>Viriat Team</v>
      </c>
      <c r="E30" s="11">
        <f t="shared" si="2"/>
        <v>1</v>
      </c>
      <c r="F30" s="19"/>
    </row>
    <row r="31" spans="1:6" ht="19.5" customHeight="1">
      <c r="A31" s="12">
        <v>25</v>
      </c>
      <c r="B31" s="13">
        <v>53</v>
      </c>
      <c r="C31" s="14" t="str">
        <f t="shared" si="0"/>
        <v>TAPPONIER Alain</v>
      </c>
      <c r="D31" s="14" t="str">
        <f t="shared" si="1"/>
        <v>U.C. Cran-Gevrier</v>
      </c>
      <c r="E31" s="16">
        <f t="shared" si="2"/>
        <v>74</v>
      </c>
      <c r="F31" s="20"/>
    </row>
    <row r="32" spans="1:6" ht="19.5" customHeight="1">
      <c r="A32" s="8">
        <v>26</v>
      </c>
      <c r="B32" s="9">
        <v>69</v>
      </c>
      <c r="C32" s="10" t="str">
        <f t="shared" si="0"/>
        <v>CERESA Jean-François</v>
      </c>
      <c r="D32" s="10" t="str">
        <f t="shared" si="1"/>
        <v>Team Vercors</v>
      </c>
      <c r="E32" s="11">
        <f t="shared" si="2"/>
        <v>38</v>
      </c>
      <c r="F32" s="19"/>
    </row>
    <row r="33" spans="1:6" ht="19.5" customHeight="1">
      <c r="A33" s="12">
        <v>27</v>
      </c>
      <c r="B33" s="13">
        <v>52</v>
      </c>
      <c r="C33" s="14" t="str">
        <f t="shared" si="0"/>
        <v>GAGLIARDI Marcel</v>
      </c>
      <c r="D33" s="14" t="str">
        <f t="shared" si="1"/>
        <v>U.C. Thonon</v>
      </c>
      <c r="E33" s="16">
        <f t="shared" si="2"/>
        <v>74</v>
      </c>
      <c r="F33" s="20"/>
    </row>
    <row r="34" spans="1:6" ht="19.5" customHeight="1">
      <c r="A34" s="8">
        <v>28</v>
      </c>
      <c r="B34" s="9">
        <v>88</v>
      </c>
      <c r="C34" s="10" t="str">
        <f t="shared" si="0"/>
        <v>GOY Alain</v>
      </c>
      <c r="D34" s="10" t="str">
        <f t="shared" si="1"/>
        <v>R.S. Meximieux</v>
      </c>
      <c r="E34" s="11">
        <f t="shared" si="2"/>
        <v>1</v>
      </c>
      <c r="F34" s="19"/>
    </row>
    <row r="35" spans="1:6" ht="19.5" customHeight="1">
      <c r="A35" s="12">
        <v>29</v>
      </c>
      <c r="B35" s="13">
        <v>99</v>
      </c>
      <c r="C35" s="14" t="str">
        <f t="shared" si="0"/>
        <v>BARTHELEMY Jacques</v>
      </c>
      <c r="D35" s="14" t="str">
        <f t="shared" si="1"/>
        <v>A.C. Francheleins</v>
      </c>
      <c r="E35" s="16">
        <f t="shared" si="2"/>
        <v>1</v>
      </c>
      <c r="F35" s="20"/>
    </row>
    <row r="36" spans="1:6" ht="19.5" customHeight="1">
      <c r="A36" s="8">
        <v>30</v>
      </c>
      <c r="B36" s="9">
        <v>72</v>
      </c>
      <c r="C36" s="10" t="str">
        <f t="shared" si="0"/>
        <v>BAPTIMALE Alain</v>
      </c>
      <c r="D36" s="10" t="str">
        <f t="shared" si="1"/>
        <v>Fontanil C.</v>
      </c>
      <c r="E36" s="11">
        <f t="shared" si="2"/>
        <v>38</v>
      </c>
      <c r="F36" s="19"/>
    </row>
    <row r="37" spans="1:6" ht="19.5" customHeight="1">
      <c r="A37" s="12">
        <v>31</v>
      </c>
      <c r="B37" s="13">
        <v>74</v>
      </c>
      <c r="C37" s="14" t="str">
        <f t="shared" si="0"/>
        <v>VINCENDON Louis</v>
      </c>
      <c r="D37" s="14" t="str">
        <f t="shared" si="1"/>
        <v>C.C. Chatonnay Ste-Anne</v>
      </c>
      <c r="E37" s="16">
        <f t="shared" si="2"/>
        <v>38</v>
      </c>
      <c r="F37" s="20"/>
    </row>
    <row r="38" spans="1:6" ht="19.5" customHeight="1">
      <c r="A38" s="8">
        <v>32</v>
      </c>
      <c r="B38" s="9">
        <v>49</v>
      </c>
      <c r="C38" s="10" t="str">
        <f t="shared" si="0"/>
        <v>MANISCALCO Umberto</v>
      </c>
      <c r="D38" s="10" t="str">
        <f t="shared" si="1"/>
        <v>C.C. Pringy</v>
      </c>
      <c r="E38" s="11">
        <f t="shared" si="2"/>
        <v>74</v>
      </c>
      <c r="F38" s="19"/>
    </row>
    <row r="39" spans="1:6" ht="19.5" customHeight="1">
      <c r="A39" s="12">
        <v>33</v>
      </c>
      <c r="B39" s="13">
        <v>83</v>
      </c>
      <c r="C39" s="14" t="str">
        <f aca="true" t="shared" si="3" ref="C39:C71">IF(ISBLANK(B39),"",VLOOKUP(B39,AM_50,2,FALSE))</f>
        <v>PALARIC Joël</v>
      </c>
      <c r="D39" s="14" t="str">
        <f aca="true" t="shared" si="4" ref="D39:D71">IF(ISBLANK(B39),"",VLOOKUP(B39,AM_50,3,FALSE))</f>
        <v>V.C. Bellegarde</v>
      </c>
      <c r="E39" s="16">
        <f aca="true" t="shared" si="5" ref="E39:E71">IF(ISBLANK(B39),"",VLOOKUP(B39,AM_50,4,FALSE))</f>
        <v>1</v>
      </c>
      <c r="F39" s="20"/>
    </row>
    <row r="40" spans="1:6" ht="19.5" customHeight="1">
      <c r="A40" s="8">
        <v>34</v>
      </c>
      <c r="B40" s="9">
        <v>81</v>
      </c>
      <c r="C40" s="10" t="str">
        <f t="shared" si="3"/>
        <v>VALLON Joël</v>
      </c>
      <c r="D40" s="10" t="str">
        <f t="shared" si="4"/>
        <v>V.C. Druillat</v>
      </c>
      <c r="E40" s="11">
        <f t="shared" si="5"/>
        <v>1</v>
      </c>
      <c r="F40" s="19"/>
    </row>
    <row r="41" spans="1:6" ht="19.5" customHeight="1">
      <c r="A41" s="12">
        <v>35</v>
      </c>
      <c r="B41" s="13">
        <v>65</v>
      </c>
      <c r="C41" s="14" t="str">
        <f t="shared" si="3"/>
        <v>VALERO Jesus</v>
      </c>
      <c r="D41" s="14" t="str">
        <f t="shared" si="4"/>
        <v>U.C. Rives</v>
      </c>
      <c r="E41" s="16">
        <f t="shared" si="5"/>
        <v>38</v>
      </c>
      <c r="F41" s="20"/>
    </row>
    <row r="42" spans="1:6" ht="19.5" customHeight="1">
      <c r="A42" s="8">
        <v>36</v>
      </c>
      <c r="B42" s="9">
        <v>60</v>
      </c>
      <c r="C42" s="10" t="str">
        <f t="shared" si="3"/>
        <v>COLOMBANI Marcel</v>
      </c>
      <c r="D42" s="10" t="str">
        <f t="shared" si="4"/>
        <v>S.C. Manissieux</v>
      </c>
      <c r="E42" s="11">
        <f t="shared" si="5"/>
        <v>69</v>
      </c>
      <c r="F42" s="19"/>
    </row>
    <row r="43" spans="1:6" ht="19.5" customHeight="1">
      <c r="A43" s="12">
        <v>37</v>
      </c>
      <c r="B43" s="13">
        <v>63</v>
      </c>
      <c r="C43" s="14" t="str">
        <f t="shared" si="3"/>
        <v>COLLATI Michel</v>
      </c>
      <c r="D43" s="14" t="str">
        <f t="shared" si="4"/>
        <v>C.C.S.L. Rive-de-Gier</v>
      </c>
      <c r="E43" s="16">
        <f t="shared" si="5"/>
        <v>42</v>
      </c>
      <c r="F43" s="20"/>
    </row>
    <row r="44" spans="1:6" ht="19.5" customHeight="1">
      <c r="A44" s="8">
        <v>38</v>
      </c>
      <c r="B44" s="9">
        <v>75</v>
      </c>
      <c r="C44" s="10" t="str">
        <f t="shared" si="3"/>
        <v>VIDAL Christian</v>
      </c>
      <c r="D44" s="10" t="str">
        <f t="shared" si="4"/>
        <v>C.C. Chatonnay Ste-Anne</v>
      </c>
      <c r="E44" s="11">
        <f t="shared" si="5"/>
        <v>38</v>
      </c>
      <c r="F44" s="19"/>
    </row>
    <row r="45" spans="1:7" ht="19.5" customHeight="1">
      <c r="A45" s="12">
        <v>39</v>
      </c>
      <c r="B45" s="13">
        <v>78</v>
      </c>
      <c r="C45" s="14" t="str">
        <f t="shared" si="3"/>
        <v>JARNIAS Dominique</v>
      </c>
      <c r="D45" s="14" t="str">
        <f t="shared" si="4"/>
        <v>A.C. Les Tourrettes</v>
      </c>
      <c r="E45" s="16">
        <f t="shared" si="5"/>
        <v>26</v>
      </c>
      <c r="F45" s="20"/>
      <c r="G45" s="92"/>
    </row>
    <row r="46" spans="1:6" ht="19.5" customHeight="1">
      <c r="A46" s="8">
        <v>40</v>
      </c>
      <c r="B46" s="9">
        <v>57</v>
      </c>
      <c r="C46" s="10" t="str">
        <f t="shared" si="3"/>
        <v>SIMONOTTI Serge</v>
      </c>
      <c r="D46" s="10" t="str">
        <f t="shared" si="4"/>
        <v>C.C. Pringy</v>
      </c>
      <c r="E46" s="11">
        <f t="shared" si="5"/>
        <v>74</v>
      </c>
      <c r="F46" s="19"/>
    </row>
    <row r="47" spans="1:6" ht="19.5" customHeight="1">
      <c r="A47" s="12">
        <v>41</v>
      </c>
      <c r="B47" s="13">
        <v>76</v>
      </c>
      <c r="C47" s="14" t="str">
        <f t="shared" si="3"/>
        <v>DUPUIS Georges</v>
      </c>
      <c r="D47" s="14" t="str">
        <f t="shared" si="4"/>
        <v>V.C. Valrhona</v>
      </c>
      <c r="E47" s="16">
        <f t="shared" si="5"/>
        <v>26</v>
      </c>
      <c r="F47" s="20"/>
    </row>
    <row r="48" spans="1:6" ht="19.5" customHeight="1">
      <c r="A48" s="8">
        <v>42</v>
      </c>
      <c r="B48" s="9">
        <v>48</v>
      </c>
      <c r="C48" s="10" t="str">
        <f t="shared" si="3"/>
        <v>DIDIER Laurent</v>
      </c>
      <c r="D48" s="10" t="str">
        <f t="shared" si="4"/>
        <v>C.C. St Donat</v>
      </c>
      <c r="E48" s="11">
        <f t="shared" si="5"/>
        <v>26</v>
      </c>
      <c r="F48" s="19"/>
    </row>
    <row r="49" spans="1:6" ht="19.5" customHeight="1">
      <c r="A49" s="12">
        <v>43</v>
      </c>
      <c r="B49" s="13">
        <v>96</v>
      </c>
      <c r="C49" s="14" t="str">
        <f t="shared" si="3"/>
        <v>MONTARD Gérard</v>
      </c>
      <c r="D49" s="14" t="str">
        <f t="shared" si="4"/>
        <v>A.C. Francheleins</v>
      </c>
      <c r="E49" s="16">
        <f t="shared" si="5"/>
        <v>1</v>
      </c>
      <c r="F49" s="20"/>
    </row>
    <row r="50" spans="1:6" ht="19.5" customHeight="1">
      <c r="A50" s="8">
        <v>44</v>
      </c>
      <c r="B50" s="9">
        <v>92</v>
      </c>
      <c r="C50" s="10" t="str">
        <f t="shared" si="3"/>
        <v>RUBERTI Christian</v>
      </c>
      <c r="D50" s="10" t="str">
        <f t="shared" si="4"/>
        <v>C.C. Châtillon</v>
      </c>
      <c r="E50" s="11">
        <f t="shared" si="5"/>
        <v>1</v>
      </c>
      <c r="F50" s="19"/>
    </row>
    <row r="51" spans="1:6" ht="19.5" customHeight="1">
      <c r="A51" s="12">
        <v>45</v>
      </c>
      <c r="B51" s="13">
        <v>95</v>
      </c>
      <c r="C51" s="14" t="str">
        <f t="shared" si="3"/>
        <v>ZARB Edmond</v>
      </c>
      <c r="D51" s="14" t="str">
        <f t="shared" si="4"/>
        <v>A.C. Francheleins</v>
      </c>
      <c r="E51" s="16">
        <f t="shared" si="5"/>
        <v>1</v>
      </c>
      <c r="F51" s="20"/>
    </row>
    <row r="52" spans="1:6" ht="19.5" customHeight="1">
      <c r="A52" s="8">
        <v>46</v>
      </c>
      <c r="B52" s="9">
        <v>50</v>
      </c>
      <c r="C52" s="10" t="str">
        <f t="shared" si="3"/>
        <v>POUPPEVILLE Jacques</v>
      </c>
      <c r="D52" s="10" t="str">
        <f t="shared" si="4"/>
        <v>U.C. Thonon</v>
      </c>
      <c r="E52" s="11">
        <f t="shared" si="5"/>
        <v>74</v>
      </c>
      <c r="F52" s="19"/>
    </row>
    <row r="53" spans="1:6" ht="19.5" customHeight="1">
      <c r="A53" s="12">
        <v>47</v>
      </c>
      <c r="B53" s="13">
        <v>51</v>
      </c>
      <c r="C53" s="14" t="str">
        <f t="shared" si="3"/>
        <v>POIRIER Jean-Louis</v>
      </c>
      <c r="D53" s="14" t="str">
        <f t="shared" si="4"/>
        <v>U.C. Thonon</v>
      </c>
      <c r="E53" s="16">
        <f t="shared" si="5"/>
        <v>74</v>
      </c>
      <c r="F53" s="20"/>
    </row>
    <row r="54" spans="1:6" ht="19.5" customHeight="1">
      <c r="A54" s="8"/>
      <c r="B54" s="9"/>
      <c r="C54" s="10">
        <f>IF(ISBLANK(B54),"",VLOOKUP(B54,AM_50,2,FALSE))</f>
      </c>
      <c r="D54" s="10">
        <f>IF(ISBLANK(B54),"",VLOOKUP(B54,AM_50,3,FALSE))</f>
      </c>
      <c r="E54" s="11">
        <f>IF(ISBLANK(B54),"",VLOOKUP(B54,AM_50,4,FALSE))</f>
      </c>
      <c r="F54" s="19"/>
    </row>
    <row r="55" spans="1:6" s="86" customFormat="1" ht="19.5" customHeight="1">
      <c r="A55" s="12" t="s">
        <v>464</v>
      </c>
      <c r="B55" s="13">
        <v>94</v>
      </c>
      <c r="C55" s="14" t="str">
        <f t="shared" si="3"/>
        <v>DUPRAS Dominique</v>
      </c>
      <c r="D55" s="14" t="str">
        <f>IF(ISBLANK(B55),"",VLOOKUP(B55,AM_50,3,FALSE))</f>
        <v>A.C. St-Jean-le-Vieux</v>
      </c>
      <c r="E55" s="16">
        <f>IF(ISBLANK(B55),"",VLOOKUP(B55,AM_50,4,FALSE))</f>
        <v>1</v>
      </c>
      <c r="F55" s="20"/>
    </row>
    <row r="56" spans="1:6" ht="19.5" customHeight="1">
      <c r="A56" s="8"/>
      <c r="B56" s="9"/>
      <c r="C56" s="10">
        <f t="shared" si="3"/>
      </c>
      <c r="D56" s="10">
        <f t="shared" si="4"/>
      </c>
      <c r="E56" s="11">
        <f t="shared" si="5"/>
      </c>
      <c r="F56" s="19"/>
    </row>
    <row r="57" spans="1:6" s="86" customFormat="1" ht="19.5" customHeight="1">
      <c r="A57" s="12" t="s">
        <v>463</v>
      </c>
      <c r="B57" s="13">
        <v>90</v>
      </c>
      <c r="C57" s="14" t="str">
        <f t="shared" si="3"/>
        <v>QUIVET Alain</v>
      </c>
      <c r="D57" s="14" t="str">
        <f t="shared" si="4"/>
        <v>C.C. Replonges</v>
      </c>
      <c r="E57" s="16">
        <f t="shared" si="5"/>
        <v>1</v>
      </c>
      <c r="F57" s="20"/>
    </row>
    <row r="58" spans="1:6" ht="19.5" customHeight="1">
      <c r="A58" s="8" t="s">
        <v>463</v>
      </c>
      <c r="B58" s="9">
        <v>85</v>
      </c>
      <c r="C58" s="10" t="str">
        <f t="shared" si="3"/>
        <v>ACTIS Gérard</v>
      </c>
      <c r="D58" s="10" t="str">
        <f>IF(ISBLANK(B58),"",VLOOKUP(B58,AM_50,3,FALSE))</f>
        <v>U.C. Culoz-Belley</v>
      </c>
      <c r="E58" s="11">
        <f>IF(ISBLANK(B58),"",VLOOKUP(B58,AM_50,4,FALSE))</f>
        <v>1</v>
      </c>
      <c r="F58" s="19"/>
    </row>
    <row r="59" spans="1:6" ht="19.5" customHeight="1">
      <c r="A59" s="12" t="s">
        <v>463</v>
      </c>
      <c r="B59" s="13">
        <v>68</v>
      </c>
      <c r="C59" s="14" t="str">
        <f t="shared" si="3"/>
        <v>CONTAL Gérard</v>
      </c>
      <c r="D59" s="14" t="str">
        <f t="shared" si="4"/>
        <v>U.C. Rives</v>
      </c>
      <c r="E59" s="16">
        <f t="shared" si="5"/>
        <v>38</v>
      </c>
      <c r="F59" s="20"/>
    </row>
    <row r="60" spans="1:6" ht="19.5" customHeight="1" hidden="1">
      <c r="A60" s="12"/>
      <c r="B60" s="13"/>
      <c r="C60" s="14">
        <f t="shared" si="3"/>
      </c>
      <c r="D60" s="14">
        <f t="shared" si="4"/>
      </c>
      <c r="E60" s="16">
        <f t="shared" si="5"/>
      </c>
      <c r="F60" s="20"/>
    </row>
    <row r="61" spans="1:6" ht="19.5" customHeight="1" hidden="1">
      <c r="A61" s="8"/>
      <c r="B61" s="9"/>
      <c r="C61" s="10">
        <f t="shared" si="3"/>
      </c>
      <c r="D61" s="10">
        <f t="shared" si="4"/>
      </c>
      <c r="E61" s="11">
        <f t="shared" si="5"/>
      </c>
      <c r="F61" s="19"/>
    </row>
    <row r="62" spans="1:6" ht="19.5" customHeight="1" hidden="1">
      <c r="A62" s="12"/>
      <c r="B62" s="13"/>
      <c r="C62" s="14">
        <f t="shared" si="3"/>
      </c>
      <c r="D62" s="14">
        <f t="shared" si="4"/>
      </c>
      <c r="E62" s="16">
        <f t="shared" si="5"/>
      </c>
      <c r="F62" s="20"/>
    </row>
    <row r="63" spans="1:6" ht="19.5" customHeight="1" hidden="1">
      <c r="A63" s="8"/>
      <c r="B63" s="9"/>
      <c r="C63" s="10">
        <f t="shared" si="3"/>
      </c>
      <c r="D63" s="10">
        <f t="shared" si="4"/>
      </c>
      <c r="E63" s="11">
        <f t="shared" si="5"/>
      </c>
      <c r="F63" s="19"/>
    </row>
    <row r="64" spans="1:6" ht="19.5" customHeight="1" hidden="1">
      <c r="A64" s="12"/>
      <c r="B64" s="13"/>
      <c r="C64" s="14">
        <f t="shared" si="3"/>
      </c>
      <c r="D64" s="14">
        <f t="shared" si="4"/>
      </c>
      <c r="E64" s="16">
        <f t="shared" si="5"/>
      </c>
      <c r="F64" s="20"/>
    </row>
    <row r="65" spans="1:6" ht="19.5" customHeight="1" hidden="1">
      <c r="A65" s="8"/>
      <c r="B65" s="9"/>
      <c r="C65" s="10">
        <f t="shared" si="3"/>
      </c>
      <c r="D65" s="10">
        <f t="shared" si="4"/>
      </c>
      <c r="E65" s="11">
        <f t="shared" si="5"/>
      </c>
      <c r="F65" s="19"/>
    </row>
    <row r="66" spans="1:6" ht="19.5" customHeight="1" hidden="1">
      <c r="A66" s="12"/>
      <c r="B66" s="13"/>
      <c r="C66" s="14">
        <f t="shared" si="3"/>
      </c>
      <c r="D66" s="14">
        <f t="shared" si="4"/>
      </c>
      <c r="E66" s="16">
        <f t="shared" si="5"/>
      </c>
      <c r="F66" s="20"/>
    </row>
    <row r="67" spans="1:6" ht="19.5" customHeight="1" hidden="1">
      <c r="A67" s="8"/>
      <c r="B67" s="9"/>
      <c r="C67" s="10">
        <f t="shared" si="3"/>
      </c>
      <c r="D67" s="10">
        <f t="shared" si="4"/>
      </c>
      <c r="E67" s="11">
        <f t="shared" si="5"/>
      </c>
      <c r="F67" s="19"/>
    </row>
    <row r="68" spans="1:6" ht="19.5" customHeight="1" hidden="1">
      <c r="A68" s="12"/>
      <c r="B68" s="13"/>
      <c r="C68" s="14">
        <f t="shared" si="3"/>
      </c>
      <c r="D68" s="14">
        <f t="shared" si="4"/>
      </c>
      <c r="E68" s="16">
        <f t="shared" si="5"/>
      </c>
      <c r="F68" s="20"/>
    </row>
    <row r="69" spans="1:6" ht="19.5" customHeight="1" hidden="1">
      <c r="A69" s="8"/>
      <c r="B69" s="9"/>
      <c r="C69" s="10">
        <f t="shared" si="3"/>
      </c>
      <c r="D69" s="10">
        <f t="shared" si="4"/>
      </c>
      <c r="E69" s="11">
        <f t="shared" si="5"/>
      </c>
      <c r="F69" s="19"/>
    </row>
    <row r="70" spans="1:6" ht="19.5" customHeight="1" hidden="1">
      <c r="A70" s="12"/>
      <c r="B70" s="13"/>
      <c r="C70" s="14">
        <f t="shared" si="3"/>
      </c>
      <c r="D70" s="14">
        <f t="shared" si="4"/>
      </c>
      <c r="E70" s="16">
        <f t="shared" si="5"/>
      </c>
      <c r="F70" s="20"/>
    </row>
    <row r="71" spans="1:6" ht="19.5" customHeight="1" hidden="1">
      <c r="A71" s="8"/>
      <c r="B71" s="9"/>
      <c r="C71" s="10">
        <f t="shared" si="3"/>
      </c>
      <c r="D71" s="10">
        <f t="shared" si="4"/>
      </c>
      <c r="E71" s="11">
        <f t="shared" si="5"/>
      </c>
      <c r="F71" s="19"/>
    </row>
    <row r="72" spans="1:6" ht="19.5" customHeight="1" hidden="1">
      <c r="A72" s="12"/>
      <c r="B72" s="13"/>
      <c r="C72" s="14">
        <f aca="true" t="shared" si="6" ref="C72:C81">IF(ISBLANK(B72),"",VLOOKUP(B72,AM_50,2,FALSE))</f>
      </c>
      <c r="D72" s="14">
        <f aca="true" t="shared" si="7" ref="D72:D81">IF(ISBLANK(B72),"",VLOOKUP(B72,AM_50,3,FALSE))</f>
      </c>
      <c r="E72" s="16">
        <f aca="true" t="shared" si="8" ref="E72:E81">IF(ISBLANK(B72),"",VLOOKUP(B72,AM_50,4,FALSE))</f>
      </c>
      <c r="F72" s="20"/>
    </row>
    <row r="73" spans="1:6" ht="19.5" customHeight="1" hidden="1">
      <c r="A73" s="8"/>
      <c r="B73" s="9"/>
      <c r="C73" s="10">
        <f t="shared" si="6"/>
      </c>
      <c r="D73" s="10">
        <f t="shared" si="7"/>
      </c>
      <c r="E73" s="11">
        <f t="shared" si="8"/>
      </c>
      <c r="F73" s="19"/>
    </row>
    <row r="74" spans="1:6" ht="19.5" customHeight="1" hidden="1">
      <c r="A74" s="12"/>
      <c r="B74" s="13"/>
      <c r="C74" s="14">
        <f t="shared" si="6"/>
      </c>
      <c r="D74" s="14">
        <f t="shared" si="7"/>
      </c>
      <c r="E74" s="16">
        <f t="shared" si="8"/>
      </c>
      <c r="F74" s="20"/>
    </row>
    <row r="75" spans="1:6" ht="19.5" customHeight="1" hidden="1">
      <c r="A75" s="8"/>
      <c r="B75" s="9"/>
      <c r="C75" s="10">
        <f t="shared" si="6"/>
      </c>
      <c r="D75" s="10">
        <f t="shared" si="7"/>
      </c>
      <c r="E75" s="11">
        <f t="shared" si="8"/>
      </c>
      <c r="F75" s="19"/>
    </row>
    <row r="76" spans="1:6" ht="19.5" customHeight="1" hidden="1">
      <c r="A76" s="12"/>
      <c r="B76" s="13"/>
      <c r="C76" s="14">
        <f t="shared" si="6"/>
      </c>
      <c r="D76" s="14">
        <f t="shared" si="7"/>
      </c>
      <c r="E76" s="16">
        <f t="shared" si="8"/>
      </c>
      <c r="F76" s="20"/>
    </row>
    <row r="77" spans="1:6" ht="19.5" customHeight="1" hidden="1">
      <c r="A77" s="8"/>
      <c r="B77" s="9"/>
      <c r="C77" s="10">
        <f t="shared" si="6"/>
      </c>
      <c r="D77" s="10">
        <f t="shared" si="7"/>
      </c>
      <c r="E77" s="11">
        <f t="shared" si="8"/>
      </c>
      <c r="F77" s="19"/>
    </row>
    <row r="78" spans="1:6" ht="19.5" customHeight="1" hidden="1">
      <c r="A78" s="12"/>
      <c r="B78" s="13"/>
      <c r="C78" s="14">
        <f t="shared" si="6"/>
      </c>
      <c r="D78" s="14">
        <f t="shared" si="7"/>
      </c>
      <c r="E78" s="16">
        <f t="shared" si="8"/>
      </c>
      <c r="F78" s="20"/>
    </row>
    <row r="79" spans="1:6" ht="19.5" customHeight="1" hidden="1">
      <c r="A79" s="8"/>
      <c r="B79" s="9"/>
      <c r="C79" s="10">
        <f t="shared" si="6"/>
      </c>
      <c r="D79" s="10">
        <f t="shared" si="7"/>
      </c>
      <c r="E79" s="11">
        <f t="shared" si="8"/>
      </c>
      <c r="F79" s="19"/>
    </row>
    <row r="80" spans="1:6" ht="19.5" customHeight="1" hidden="1">
      <c r="A80" s="12"/>
      <c r="B80" s="13"/>
      <c r="C80" s="14">
        <f t="shared" si="6"/>
      </c>
      <c r="D80" s="14">
        <f t="shared" si="7"/>
      </c>
      <c r="E80" s="16">
        <f t="shared" si="8"/>
      </c>
      <c r="F80" s="20"/>
    </row>
    <row r="81" spans="1:6" ht="19.5" customHeight="1" hidden="1">
      <c r="A81" s="8"/>
      <c r="B81" s="9"/>
      <c r="C81" s="10">
        <f t="shared" si="6"/>
      </c>
      <c r="D81" s="10">
        <f t="shared" si="7"/>
      </c>
      <c r="E81" s="11">
        <f t="shared" si="8"/>
      </c>
      <c r="F81" s="19"/>
    </row>
  </sheetData>
  <sheetProtection/>
  <mergeCells count="4">
    <mergeCell ref="A3:C3"/>
    <mergeCell ref="D3:E3"/>
    <mergeCell ref="A5:C5"/>
    <mergeCell ref="B1:F1"/>
  </mergeCells>
  <conditionalFormatting sqref="C7:F81 A7:A81">
    <cfRule type="expression" priority="2" dxfId="1" stopIfTrue="1">
      <formula>OR($A7="NP",$A7="Exc")</formula>
    </cfRule>
    <cfRule type="expression" priority="3" dxfId="0" stopIfTrue="1">
      <formula>$E7=1</formula>
    </cfRule>
  </conditionalFormatting>
  <conditionalFormatting sqref="B7:B53 B55:B81">
    <cfRule type="expression" priority="1" dxfId="9" stopIfTrue="1">
      <formula>COUNTIF(B$7:B7,B7)&gt;1</formula>
    </cfRule>
  </conditionalFormatting>
  <conditionalFormatting sqref="B54">
    <cfRule type="expression" priority="7" dxfId="21" stopIfTrue="1">
      <formula>COUNTIF(B$7:B58,B54)&gt;1</formula>
    </cfRule>
  </conditionalFormatting>
  <printOptions horizontalCentered="1"/>
  <pageMargins left="0" right="0" top="0.3937007874015748" bottom="0.3937007874015748" header="0.1968503937007874" footer="0.1968503937007874"/>
  <pageSetup horizontalDpi="300" verticalDpi="300" orientation="portrait" paperSize="9" r:id="rId2"/>
  <headerFooter alignWithMargins="0">
    <oddFooter>&amp;L&amp;8&amp;F&amp;R&amp;8&amp;A - page &amp;P/&amp;N</oddFooter>
  </headerFooter>
  <rowBreaks count="2" manualBreakCount="2">
    <brk id="38" max="255" man="1"/>
    <brk id="81" max="25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G42"/>
  <sheetViews>
    <sheetView zoomScaleSheetLayoutView="100" zoomScalePageLayoutView="0" workbookViewId="0" topLeftCell="A1">
      <selection activeCell="J49" sqref="J49"/>
    </sheetView>
  </sheetViews>
  <sheetFormatPr defaultColWidth="11.421875" defaultRowHeight="12.75"/>
  <cols>
    <col min="1" max="2" width="5.7109375" style="75" customWidth="1"/>
    <col min="3" max="3" width="35.7109375" style="75" customWidth="1"/>
    <col min="4" max="4" width="25.7109375" style="75" customWidth="1"/>
    <col min="5" max="6" width="10.7109375" style="75" customWidth="1"/>
    <col min="7" max="7" width="4.57421875" style="75" customWidth="1"/>
    <col min="8" max="8" width="5.421875" style="75" customWidth="1"/>
    <col min="9" max="16384" width="11.421875" style="75" customWidth="1"/>
  </cols>
  <sheetData>
    <row r="1" spans="1:6" ht="49.5" customHeight="1">
      <c r="A1" s="74"/>
      <c r="B1" s="105" t="s">
        <v>173</v>
      </c>
      <c r="C1" s="105"/>
      <c r="D1" s="105"/>
      <c r="E1" s="105"/>
      <c r="F1" s="106"/>
    </row>
    <row r="2" ht="9.75" customHeight="1"/>
    <row r="3" spans="1:6" s="76" customFormat="1" ht="30" customHeight="1">
      <c r="A3" s="100" t="s">
        <v>452</v>
      </c>
      <c r="B3" s="101"/>
      <c r="C3" s="101"/>
      <c r="D3" s="102">
        <v>40699</v>
      </c>
      <c r="E3" s="102"/>
      <c r="F3" s="73"/>
    </row>
    <row r="4" ht="9.75" customHeight="1">
      <c r="F4" s="77" t="s">
        <v>20</v>
      </c>
    </row>
    <row r="5" spans="1:6" ht="24.75" customHeight="1">
      <c r="A5" s="103" t="s">
        <v>79</v>
      </c>
      <c r="B5" s="104"/>
      <c r="C5" s="104"/>
      <c r="D5" s="2" t="s">
        <v>6</v>
      </c>
      <c r="E5" s="3">
        <v>7</v>
      </c>
      <c r="F5" s="1"/>
    </row>
    <row r="6" spans="1:6" s="91" customFormat="1" ht="16.5" customHeight="1" thickBot="1">
      <c r="A6" s="87" t="s">
        <v>0</v>
      </c>
      <c r="B6" s="88" t="s">
        <v>3</v>
      </c>
      <c r="C6" s="89" t="s">
        <v>4</v>
      </c>
      <c r="D6" s="89" t="s">
        <v>1</v>
      </c>
      <c r="E6" s="88" t="s">
        <v>2</v>
      </c>
      <c r="F6" s="90" t="s">
        <v>7</v>
      </c>
    </row>
    <row r="7" spans="1:6" ht="19.5" customHeight="1">
      <c r="A7" s="4">
        <v>1</v>
      </c>
      <c r="B7" s="5">
        <v>105</v>
      </c>
      <c r="C7" s="6" t="str">
        <f aca="true" t="shared" si="0" ref="C7:C42">IF(ISBLANK(B7),"",VLOOKUP(B7,AM_1719,2,FALSE))</f>
        <v>RICAU Charles</v>
      </c>
      <c r="D7" s="6" t="str">
        <f aca="true" t="shared" si="1" ref="D7:D40">IF(ISBLANK(B7),"",VLOOKUP(B7,AM_1719,3,FALSE))</f>
        <v>Fontanil C.</v>
      </c>
      <c r="E7" s="7">
        <f aca="true" t="shared" si="2" ref="E7:E40">IF(ISBLANK(B7),"",VLOOKUP(B7,AM_1719,4,FALSE))</f>
        <v>38</v>
      </c>
      <c r="F7" s="18"/>
    </row>
    <row r="8" spans="1:7" ht="19.5" customHeight="1">
      <c r="A8" s="8">
        <v>2</v>
      </c>
      <c r="B8" s="9">
        <v>102</v>
      </c>
      <c r="C8" s="10" t="str">
        <f t="shared" si="0"/>
        <v>CHATAIN Axel</v>
      </c>
      <c r="D8" s="10" t="str">
        <f t="shared" si="1"/>
        <v>V.C. St-Rambert-d'Albon</v>
      </c>
      <c r="E8" s="11">
        <f t="shared" si="2"/>
        <v>26</v>
      </c>
      <c r="F8" s="19"/>
      <c r="G8" s="92"/>
    </row>
    <row r="9" spans="1:6" ht="19.5" customHeight="1">
      <c r="A9" s="12">
        <v>3</v>
      </c>
      <c r="B9" s="13">
        <v>106</v>
      </c>
      <c r="C9" s="14" t="str">
        <f t="shared" si="0"/>
        <v>SCHILD Nicolas</v>
      </c>
      <c r="D9" s="15" t="str">
        <f t="shared" si="1"/>
        <v>S.C.A.L. Echirolles</v>
      </c>
      <c r="E9" s="17">
        <f t="shared" si="2"/>
        <v>38</v>
      </c>
      <c r="F9" s="20"/>
    </row>
    <row r="10" spans="1:7" ht="19.5" customHeight="1">
      <c r="A10" s="8">
        <v>4</v>
      </c>
      <c r="B10" s="9">
        <v>103</v>
      </c>
      <c r="C10" s="10" t="str">
        <f t="shared" si="0"/>
        <v>CHENEVRIER Corentin</v>
      </c>
      <c r="D10" s="10" t="str">
        <f t="shared" si="1"/>
        <v>V.C. St-Rambert-d'Albon</v>
      </c>
      <c r="E10" s="11">
        <f t="shared" si="2"/>
        <v>26</v>
      </c>
      <c r="F10" s="19"/>
      <c r="G10" s="92"/>
    </row>
    <row r="11" spans="1:6" ht="19.5" customHeight="1">
      <c r="A11" s="12">
        <v>5</v>
      </c>
      <c r="B11" s="13">
        <v>100</v>
      </c>
      <c r="C11" s="14" t="str">
        <f t="shared" si="0"/>
        <v>CARVALHO Alexis</v>
      </c>
      <c r="D11" s="14" t="str">
        <f t="shared" si="1"/>
        <v>R.S. Meximieux</v>
      </c>
      <c r="E11" s="16">
        <f t="shared" si="2"/>
        <v>1</v>
      </c>
      <c r="F11" s="20"/>
    </row>
    <row r="12" spans="1:6" ht="19.5" customHeight="1">
      <c r="A12" s="8">
        <v>6</v>
      </c>
      <c r="B12" s="9">
        <v>101</v>
      </c>
      <c r="C12" s="10" t="str">
        <f t="shared" si="0"/>
        <v>LHUISSET Jonathan</v>
      </c>
      <c r="D12" s="10" t="str">
        <f t="shared" si="1"/>
        <v>Team des Dombes</v>
      </c>
      <c r="E12" s="11">
        <f t="shared" si="2"/>
        <v>1</v>
      </c>
      <c r="F12" s="19"/>
    </row>
    <row r="13" spans="1:6" ht="19.5" customHeight="1">
      <c r="A13" s="12"/>
      <c r="B13" s="13"/>
      <c r="C13" s="14">
        <f t="shared" si="0"/>
      </c>
      <c r="D13" s="14">
        <f t="shared" si="1"/>
      </c>
      <c r="E13" s="16">
        <f t="shared" si="2"/>
      </c>
      <c r="F13" s="20"/>
    </row>
    <row r="14" spans="1:6" ht="19.5" customHeight="1">
      <c r="A14" s="8" t="s">
        <v>464</v>
      </c>
      <c r="B14" s="9">
        <v>104</v>
      </c>
      <c r="C14" s="10" t="str">
        <f t="shared" si="0"/>
        <v>ROUX Thimothé</v>
      </c>
      <c r="D14" s="10" t="str">
        <f t="shared" si="1"/>
        <v>V.C. St-Rambert-d'Albon</v>
      </c>
      <c r="E14" s="11">
        <f t="shared" si="2"/>
        <v>26</v>
      </c>
      <c r="F14" s="19"/>
    </row>
    <row r="15" spans="1:6" ht="19.5" customHeight="1" hidden="1">
      <c r="A15" s="12"/>
      <c r="B15" s="13"/>
      <c r="C15" s="14">
        <f t="shared" si="0"/>
      </c>
      <c r="D15" s="14">
        <f t="shared" si="1"/>
      </c>
      <c r="E15" s="16">
        <f t="shared" si="2"/>
      </c>
      <c r="F15" s="20"/>
    </row>
    <row r="16" spans="1:6" ht="19.5" customHeight="1" hidden="1">
      <c r="A16" s="8"/>
      <c r="B16" s="9"/>
      <c r="C16" s="10">
        <f t="shared" si="0"/>
      </c>
      <c r="D16" s="10">
        <f t="shared" si="1"/>
      </c>
      <c r="E16" s="11">
        <f t="shared" si="2"/>
      </c>
      <c r="F16" s="19"/>
    </row>
    <row r="17" spans="1:6" ht="19.5" customHeight="1" hidden="1">
      <c r="A17" s="12"/>
      <c r="B17" s="13"/>
      <c r="C17" s="14">
        <f t="shared" si="0"/>
      </c>
      <c r="D17" s="14">
        <f t="shared" si="1"/>
      </c>
      <c r="E17" s="16">
        <f t="shared" si="2"/>
      </c>
      <c r="F17" s="20"/>
    </row>
    <row r="18" spans="1:6" ht="19.5" customHeight="1" hidden="1">
      <c r="A18" s="8"/>
      <c r="B18" s="9"/>
      <c r="C18" s="10">
        <f t="shared" si="0"/>
      </c>
      <c r="D18" s="10">
        <f t="shared" si="1"/>
      </c>
      <c r="E18" s="11">
        <f t="shared" si="2"/>
      </c>
      <c r="F18" s="19"/>
    </row>
    <row r="19" spans="1:6" ht="19.5" customHeight="1" hidden="1">
      <c r="A19" s="12"/>
      <c r="B19" s="13"/>
      <c r="C19" s="14">
        <f t="shared" si="0"/>
      </c>
      <c r="D19" s="14">
        <f t="shared" si="1"/>
      </c>
      <c r="E19" s="16">
        <f t="shared" si="2"/>
      </c>
      <c r="F19" s="20"/>
    </row>
    <row r="20" spans="1:6" ht="19.5" customHeight="1" hidden="1">
      <c r="A20" s="8"/>
      <c r="B20" s="9"/>
      <c r="C20" s="10">
        <f t="shared" si="0"/>
      </c>
      <c r="D20" s="10">
        <f t="shared" si="1"/>
      </c>
      <c r="E20" s="11">
        <f t="shared" si="2"/>
      </c>
      <c r="F20" s="19"/>
    </row>
    <row r="21" spans="1:6" ht="19.5" customHeight="1" hidden="1">
      <c r="A21" s="12"/>
      <c r="B21" s="13"/>
      <c r="C21" s="14">
        <f t="shared" si="0"/>
      </c>
      <c r="D21" s="14">
        <f t="shared" si="1"/>
      </c>
      <c r="E21" s="16">
        <f t="shared" si="2"/>
      </c>
      <c r="F21" s="20"/>
    </row>
    <row r="22" spans="1:6" ht="19.5" customHeight="1" hidden="1">
      <c r="A22" s="8"/>
      <c r="B22" s="9"/>
      <c r="C22" s="10">
        <f t="shared" si="0"/>
      </c>
      <c r="D22" s="10">
        <f t="shared" si="1"/>
      </c>
      <c r="E22" s="11">
        <f t="shared" si="2"/>
      </c>
      <c r="F22" s="19"/>
    </row>
    <row r="23" spans="1:6" ht="19.5" customHeight="1" hidden="1">
      <c r="A23" s="12"/>
      <c r="B23" s="13"/>
      <c r="C23" s="14">
        <f t="shared" si="0"/>
      </c>
      <c r="D23" s="14">
        <f t="shared" si="1"/>
      </c>
      <c r="E23" s="16">
        <f t="shared" si="2"/>
      </c>
      <c r="F23" s="20"/>
    </row>
    <row r="24" spans="1:6" ht="19.5" customHeight="1" hidden="1">
      <c r="A24" s="8"/>
      <c r="B24" s="9"/>
      <c r="C24" s="10">
        <f t="shared" si="0"/>
      </c>
      <c r="D24" s="10">
        <f t="shared" si="1"/>
      </c>
      <c r="E24" s="11">
        <f t="shared" si="2"/>
      </c>
      <c r="F24" s="19"/>
    </row>
    <row r="25" spans="1:6" ht="19.5" customHeight="1" hidden="1">
      <c r="A25" s="12"/>
      <c r="B25" s="13"/>
      <c r="C25" s="14">
        <f t="shared" si="0"/>
      </c>
      <c r="D25" s="14">
        <f t="shared" si="1"/>
      </c>
      <c r="E25" s="16">
        <f t="shared" si="2"/>
      </c>
      <c r="F25" s="20"/>
    </row>
    <row r="26" spans="1:6" ht="19.5" customHeight="1" hidden="1">
      <c r="A26" s="8"/>
      <c r="B26" s="9"/>
      <c r="C26" s="10">
        <f t="shared" si="0"/>
      </c>
      <c r="D26" s="10">
        <f t="shared" si="1"/>
      </c>
      <c r="E26" s="11">
        <f t="shared" si="2"/>
      </c>
      <c r="F26" s="19"/>
    </row>
    <row r="27" spans="1:6" ht="19.5" customHeight="1" hidden="1">
      <c r="A27" s="12"/>
      <c r="B27" s="13"/>
      <c r="C27" s="14">
        <f t="shared" si="0"/>
      </c>
      <c r="D27" s="14">
        <f t="shared" si="1"/>
      </c>
      <c r="E27" s="16">
        <f t="shared" si="2"/>
      </c>
      <c r="F27" s="20"/>
    </row>
    <row r="28" spans="1:6" ht="19.5" customHeight="1" hidden="1">
      <c r="A28" s="8"/>
      <c r="B28" s="9"/>
      <c r="C28" s="10">
        <f t="shared" si="0"/>
      </c>
      <c r="D28" s="10">
        <f t="shared" si="1"/>
      </c>
      <c r="E28" s="11">
        <f t="shared" si="2"/>
      </c>
      <c r="F28" s="19"/>
    </row>
    <row r="29" spans="1:6" ht="19.5" customHeight="1" hidden="1">
      <c r="A29" s="12"/>
      <c r="B29" s="13"/>
      <c r="C29" s="14">
        <f t="shared" si="0"/>
      </c>
      <c r="D29" s="14">
        <f t="shared" si="1"/>
      </c>
      <c r="E29" s="16">
        <f t="shared" si="2"/>
      </c>
      <c r="F29" s="20"/>
    </row>
    <row r="30" spans="1:6" ht="19.5" customHeight="1" hidden="1">
      <c r="A30" s="8"/>
      <c r="B30" s="9"/>
      <c r="C30" s="10">
        <f t="shared" si="0"/>
      </c>
      <c r="D30" s="10">
        <f t="shared" si="1"/>
      </c>
      <c r="E30" s="11">
        <f t="shared" si="2"/>
      </c>
      <c r="F30" s="19"/>
    </row>
    <row r="31" spans="1:6" ht="19.5" customHeight="1" hidden="1">
      <c r="A31" s="12"/>
      <c r="B31" s="13"/>
      <c r="C31" s="14">
        <f t="shared" si="0"/>
      </c>
      <c r="D31" s="14">
        <f t="shared" si="1"/>
      </c>
      <c r="E31" s="16">
        <f t="shared" si="2"/>
      </c>
      <c r="F31" s="20"/>
    </row>
    <row r="32" spans="1:6" ht="19.5" customHeight="1" hidden="1">
      <c r="A32" s="8"/>
      <c r="B32" s="9"/>
      <c r="C32" s="10">
        <f t="shared" si="0"/>
      </c>
      <c r="D32" s="10">
        <f t="shared" si="1"/>
      </c>
      <c r="E32" s="11">
        <f t="shared" si="2"/>
      </c>
      <c r="F32" s="19"/>
    </row>
    <row r="33" spans="1:6" ht="19.5" customHeight="1" hidden="1">
      <c r="A33" s="12"/>
      <c r="B33" s="13"/>
      <c r="C33" s="14">
        <f t="shared" si="0"/>
      </c>
      <c r="D33" s="14">
        <f t="shared" si="1"/>
      </c>
      <c r="E33" s="16">
        <f t="shared" si="2"/>
      </c>
      <c r="F33" s="20"/>
    </row>
    <row r="34" spans="1:6" ht="19.5" customHeight="1" hidden="1">
      <c r="A34" s="8"/>
      <c r="B34" s="9"/>
      <c r="C34" s="10">
        <f t="shared" si="0"/>
      </c>
      <c r="D34" s="10">
        <f t="shared" si="1"/>
      </c>
      <c r="E34" s="11">
        <f t="shared" si="2"/>
      </c>
      <c r="F34" s="19"/>
    </row>
    <row r="35" spans="1:6" ht="19.5" customHeight="1" hidden="1">
      <c r="A35" s="12"/>
      <c r="B35" s="13"/>
      <c r="C35" s="14">
        <f t="shared" si="0"/>
      </c>
      <c r="D35" s="14">
        <f t="shared" si="1"/>
      </c>
      <c r="E35" s="16">
        <f t="shared" si="2"/>
      </c>
      <c r="F35" s="20"/>
    </row>
    <row r="36" spans="1:6" ht="19.5" customHeight="1" hidden="1">
      <c r="A36" s="8"/>
      <c r="B36" s="9"/>
      <c r="C36" s="10">
        <f t="shared" si="0"/>
      </c>
      <c r="D36" s="10">
        <f t="shared" si="1"/>
      </c>
      <c r="E36" s="11">
        <f t="shared" si="2"/>
      </c>
      <c r="F36" s="19"/>
    </row>
    <row r="37" spans="1:6" ht="19.5" customHeight="1" hidden="1">
      <c r="A37" s="12"/>
      <c r="B37" s="13"/>
      <c r="C37" s="14">
        <f t="shared" si="0"/>
      </c>
      <c r="D37" s="14">
        <f t="shared" si="1"/>
      </c>
      <c r="E37" s="16">
        <f t="shared" si="2"/>
      </c>
      <c r="F37" s="20"/>
    </row>
    <row r="38" spans="1:6" ht="19.5" customHeight="1" hidden="1">
      <c r="A38" s="8"/>
      <c r="B38" s="9"/>
      <c r="C38" s="10">
        <f t="shared" si="0"/>
      </c>
      <c r="D38" s="10">
        <f t="shared" si="1"/>
      </c>
      <c r="E38" s="11">
        <f t="shared" si="2"/>
      </c>
      <c r="F38" s="19"/>
    </row>
    <row r="39" spans="1:6" ht="19.5" customHeight="1" hidden="1">
      <c r="A39" s="12"/>
      <c r="B39" s="13"/>
      <c r="C39" s="14">
        <f t="shared" si="0"/>
      </c>
      <c r="D39" s="14">
        <f t="shared" si="1"/>
      </c>
      <c r="E39" s="16">
        <f t="shared" si="2"/>
      </c>
      <c r="F39" s="20"/>
    </row>
    <row r="40" spans="1:6" ht="19.5" customHeight="1" hidden="1">
      <c r="A40" s="8"/>
      <c r="B40" s="9"/>
      <c r="C40" s="10">
        <f t="shared" si="0"/>
      </c>
      <c r="D40" s="10">
        <f t="shared" si="1"/>
      </c>
      <c r="E40" s="11">
        <f t="shared" si="2"/>
      </c>
      <c r="F40" s="19"/>
    </row>
    <row r="41" spans="1:6" ht="19.5" customHeight="1" hidden="1">
      <c r="A41" s="12"/>
      <c r="B41" s="13"/>
      <c r="C41" s="14">
        <f t="shared" si="0"/>
      </c>
      <c r="D41" s="14">
        <f>IF(ISBLANK(B41),"",VLOOKUP(B41,AM_1719,3,FALSE))</f>
      </c>
      <c r="E41" s="16">
        <f>IF(ISBLANK(B41),"",VLOOKUP(B41,AM_1719,4,FALSE))</f>
      </c>
      <c r="F41" s="20"/>
    </row>
    <row r="42" spans="1:6" ht="19.5" customHeight="1" hidden="1">
      <c r="A42" s="8"/>
      <c r="B42" s="9"/>
      <c r="C42" s="10">
        <f t="shared" si="0"/>
      </c>
      <c r="D42" s="10">
        <f>IF(ISBLANK(B42),"",VLOOKUP(B42,AM_1719,3,FALSE))</f>
      </c>
      <c r="E42" s="11">
        <f>IF(ISBLANK(B42),"",VLOOKUP(B42,AM_1719,4,FALSE))</f>
      </c>
      <c r="F42" s="19"/>
    </row>
  </sheetData>
  <sheetProtection/>
  <mergeCells count="4">
    <mergeCell ref="A3:C3"/>
    <mergeCell ref="D3:E3"/>
    <mergeCell ref="A5:C5"/>
    <mergeCell ref="B1:F1"/>
  </mergeCells>
  <conditionalFormatting sqref="C7:F42 A7:A42">
    <cfRule type="expression" priority="2" dxfId="1" stopIfTrue="1">
      <formula>OR($A7="NP",$A7="Exc")</formula>
    </cfRule>
    <cfRule type="expression" priority="3" dxfId="0" stopIfTrue="1">
      <formula>$E7=1</formula>
    </cfRule>
  </conditionalFormatting>
  <conditionalFormatting sqref="B7:B42">
    <cfRule type="expression" priority="1" dxfId="9" stopIfTrue="1">
      <formula>COUNTIF(B$7:B7,B7)&gt;1</formula>
    </cfRule>
  </conditionalFormatting>
  <printOptions horizontalCentered="1"/>
  <pageMargins left="0" right="0" top="0.3937007874015748" bottom="0.3937007874015748" header="0.1968503937007874" footer="0.1968503937007874"/>
  <pageSetup horizontalDpi="300" verticalDpi="300" orientation="portrait" paperSize="9" r:id="rId2"/>
  <headerFooter alignWithMargins="0">
    <oddFooter>&amp;L&amp;8&amp;F&amp;R&amp;8&amp;A - page &amp;P/&amp;N</oddFooter>
  </headerFooter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QUINTANA Jerome</dc:creator>
  <cp:keywords/>
  <dc:description/>
  <cp:lastModifiedBy>JQ</cp:lastModifiedBy>
  <cp:lastPrinted>2011-06-05T14:46:45Z</cp:lastPrinted>
  <dcterms:created xsi:type="dcterms:W3CDTF">2010-03-03T17:03:50Z</dcterms:created>
  <dcterms:modified xsi:type="dcterms:W3CDTF">2011-06-16T15:12:21Z</dcterms:modified>
  <cp:category/>
  <cp:version/>
  <cp:contentType/>
  <cp:contentStatus/>
</cp:coreProperties>
</file>